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9525" activeTab="0"/>
  </bookViews>
  <sheets>
    <sheet name="1 неделя" sheetId="1" r:id="rId1"/>
    <sheet name="2 неделя" sheetId="2" r:id="rId2"/>
  </sheets>
  <definedNames/>
  <calcPr fullCalcOnLoad="1"/>
</workbook>
</file>

<file path=xl/sharedStrings.xml><?xml version="1.0" encoding="utf-8"?>
<sst xmlns="http://schemas.openxmlformats.org/spreadsheetml/2006/main" count="1393" uniqueCount="178">
  <si>
    <t xml:space="preserve">Завтрак </t>
  </si>
  <si>
    <t>№</t>
  </si>
  <si>
    <t>Наименование</t>
  </si>
  <si>
    <t>Вес</t>
  </si>
  <si>
    <t>Белки</t>
  </si>
  <si>
    <t>Жиры</t>
  </si>
  <si>
    <t>Углеводы</t>
  </si>
  <si>
    <t>Эн. ценность, кКалл</t>
  </si>
  <si>
    <t>Буфет:</t>
  </si>
  <si>
    <t>Обед</t>
  </si>
  <si>
    <t>Чай с сахаром</t>
  </si>
  <si>
    <t>Пюре картофельное</t>
  </si>
  <si>
    <t>Родительская плата</t>
  </si>
  <si>
    <t>Каша пшенная молочная</t>
  </si>
  <si>
    <t>Сыр порционно</t>
  </si>
  <si>
    <t>Каша рисовая с куриным филе</t>
  </si>
  <si>
    <t>№ТК</t>
  </si>
  <si>
    <t>Пищевые вещества</t>
  </si>
  <si>
    <t>Энергетическая ценность, кКалл</t>
  </si>
  <si>
    <t>Выход блюда (грамм)</t>
  </si>
  <si>
    <t>150,00/5,00</t>
  </si>
  <si>
    <t>60,00/30,00</t>
  </si>
  <si>
    <t>ИТОГО по приему: Завтрак</t>
  </si>
  <si>
    <t>ИТОГО по приему: Обед</t>
  </si>
  <si>
    <t>ИТОГО по приему: Р/П</t>
  </si>
  <si>
    <t>200,00/5,00</t>
  </si>
  <si>
    <t>ЧЕТВЕРГ - 1 неделя</t>
  </si>
  <si>
    <t>СРЕДА - 1 неделя</t>
  </si>
  <si>
    <t>ВТОРНИК - 1 неделя</t>
  </si>
  <si>
    <t>ПОНЕДЕЛЬНИК - 1 неделя</t>
  </si>
  <si>
    <t>ПЯТНИЦА - 1 неделя</t>
  </si>
  <si>
    <t>ПОНЕДЕЛЬНИК - 2 неделя</t>
  </si>
  <si>
    <t>ВТОРНИК - 2 неделя</t>
  </si>
  <si>
    <t>СРЕДА - 2 неделя</t>
  </si>
  <si>
    <t>ЧЕТВЕРГ - 2 неделя</t>
  </si>
  <si>
    <t>ПЯТНИЦА - 2 неделя</t>
  </si>
  <si>
    <t>ИТОГО по приему: За день</t>
  </si>
  <si>
    <t>Каша гречневая рассыпчатая</t>
  </si>
  <si>
    <t>Масло сливочное</t>
  </si>
  <si>
    <t>Батон</t>
  </si>
  <si>
    <t>Какао со сгущеным молоком</t>
  </si>
  <si>
    <t>Фрукт свежий, шт 100-120 гр</t>
  </si>
  <si>
    <t>Булочка Домашняя</t>
  </si>
  <si>
    <t>Чай с молоком и сахаром</t>
  </si>
  <si>
    <t>Каша овсянная Геркулес</t>
  </si>
  <si>
    <t>Каша пшеничная молочная</t>
  </si>
  <si>
    <t>Булочка Дорожная</t>
  </si>
  <si>
    <t>Каша гречневая с куриным филе</t>
  </si>
  <si>
    <t>Чай с сахаром и лимоном</t>
  </si>
  <si>
    <t xml:space="preserve">Тефтели из говядины с рисом </t>
  </si>
  <si>
    <t>Печенье, 3 шт</t>
  </si>
  <si>
    <t>Биточки из мяса птицы с томатным соусом</t>
  </si>
  <si>
    <t>Макароны отварные  с маслом</t>
  </si>
  <si>
    <t>Напиток яблочный</t>
  </si>
  <si>
    <t>1</t>
  </si>
  <si>
    <t>289</t>
  </si>
  <si>
    <t>2,1</t>
  </si>
  <si>
    <t>283</t>
  </si>
  <si>
    <t>263</t>
  </si>
  <si>
    <t>284</t>
  </si>
  <si>
    <t>211</t>
  </si>
  <si>
    <t>272</t>
  </si>
  <si>
    <t>Плюшка Новомосковская</t>
  </si>
  <si>
    <t>269</t>
  </si>
  <si>
    <t>1,4</t>
  </si>
  <si>
    <t>1,14</t>
  </si>
  <si>
    <t xml:space="preserve">Макаронные изделия отварные с маслом </t>
  </si>
  <si>
    <t>Суп картофельный с бобовыми</t>
  </si>
  <si>
    <t>Рагу овощное с мясом</t>
  </si>
  <si>
    <t>Хлеб ржано-пшеничный для детского питания</t>
  </si>
  <si>
    <t>Хлеб ржано-пшенинчый для детского питания</t>
  </si>
  <si>
    <t>Салат из капусты белокочанной</t>
  </si>
  <si>
    <t>Рыба, тушенная с овощами</t>
  </si>
  <si>
    <t>Котлеты мясные с томатным соусом</t>
  </si>
  <si>
    <t>Макаронные изделия отварные</t>
  </si>
  <si>
    <t>Картофельное пюре</t>
  </si>
  <si>
    <t>Салат из моркови с сахаром</t>
  </si>
  <si>
    <t>Плов из кур</t>
  </si>
  <si>
    <t xml:space="preserve">Суп-лапша домашняя </t>
  </si>
  <si>
    <t>Биточки из мяса птицы с томатном соусом</t>
  </si>
  <si>
    <t>Салат из свеклы с растительным маслом</t>
  </si>
  <si>
    <t>Салат из белокочаннойи капусты</t>
  </si>
  <si>
    <t>Суп лапша домашняя</t>
  </si>
  <si>
    <t>Компот из смеси сухофруктов</t>
  </si>
  <si>
    <t>Компот из сухофруктов</t>
  </si>
  <si>
    <t>Компот из свежих фруктов</t>
  </si>
  <si>
    <t>Суп картофельный с крупой</t>
  </si>
  <si>
    <t>Пюре гороховое</t>
  </si>
  <si>
    <t>Пицца Детская</t>
  </si>
  <si>
    <t>Сок</t>
  </si>
  <si>
    <t>Напиток лимонный</t>
  </si>
  <si>
    <t>Компот из смеми сухофруктов</t>
  </si>
  <si>
    <t xml:space="preserve">Сок </t>
  </si>
  <si>
    <t>Пицца</t>
  </si>
  <si>
    <t>Компот из сухофрутков</t>
  </si>
  <si>
    <t>Щи из свежей капусты со сметанй</t>
  </si>
  <si>
    <t>Гуляш из отварной говядины</t>
  </si>
  <si>
    <t>Хлеб пшеничный обогащенный для детского питания витаминизированный</t>
  </si>
  <si>
    <t>Хлеб пшеничный обогащенный для детского питания  витаминизированный</t>
  </si>
  <si>
    <t>Cалат из свеклы с раст маслом</t>
  </si>
  <si>
    <t xml:space="preserve">Хлеб пшеничный обогащенный витаминами для детского питания </t>
  </si>
  <si>
    <t>Суп крестьянский с крупой со сметаной</t>
  </si>
  <si>
    <t>Суп крестьянский с крупой со смтаной</t>
  </si>
  <si>
    <t>Сосискат в тесте</t>
  </si>
  <si>
    <t>Печенье</t>
  </si>
  <si>
    <t>Борщ с капустй и картофелем со сметаной</t>
  </si>
  <si>
    <t>Рассольник Ленинградский со сметаной</t>
  </si>
  <si>
    <t>Щи из свежей капусты со сметаной</t>
  </si>
  <si>
    <t>Гуляш из отварного мяса</t>
  </si>
  <si>
    <t xml:space="preserve">Макаронные изделия отварные </t>
  </si>
  <si>
    <t xml:space="preserve">Печенье </t>
  </si>
  <si>
    <t>180\5</t>
  </si>
  <si>
    <t>Каша гречневая рассыпчатая с маслом</t>
  </si>
  <si>
    <t>53</t>
  </si>
  <si>
    <t>56</t>
  </si>
  <si>
    <t>5</t>
  </si>
  <si>
    <t>54</t>
  </si>
  <si>
    <t>1,04</t>
  </si>
  <si>
    <t>0,14</t>
  </si>
  <si>
    <t>Сезон:осень-зима</t>
  </si>
  <si>
    <t>Салат "Витаминный"</t>
  </si>
  <si>
    <t>ИТОГО по приему: Завтрак ММС</t>
  </si>
  <si>
    <t>ОВЗ / ИНВАЛИДЫ с 7 - 11 лет</t>
  </si>
  <si>
    <t>ОВЗ / ИНВАЛИДЫ с 7 до 11 лет</t>
  </si>
  <si>
    <t xml:space="preserve">ОВЗ / ИНВАЛИДЫ с 7 до 11 лет  </t>
  </si>
  <si>
    <t xml:space="preserve">Родительская плата </t>
  </si>
  <si>
    <t>Салат из белокочанной капусты</t>
  </si>
  <si>
    <t>Масло сливочное порционно</t>
  </si>
  <si>
    <t xml:space="preserve">Сыр порционно </t>
  </si>
  <si>
    <t>Винегрет</t>
  </si>
  <si>
    <t>180,00/5,00</t>
  </si>
  <si>
    <t>Повидло</t>
  </si>
  <si>
    <t xml:space="preserve">Винегрет </t>
  </si>
  <si>
    <t>Жаркое по домашнему</t>
  </si>
  <si>
    <t>25</t>
  </si>
  <si>
    <t>Турбинка</t>
  </si>
  <si>
    <t>Сосиска в тесте</t>
  </si>
  <si>
    <t>Возрастная категория : с 7 до 11 лет</t>
  </si>
  <si>
    <t xml:space="preserve">Начальные классы с 1 по 4 </t>
  </si>
  <si>
    <t>Салат из моркови</t>
  </si>
  <si>
    <t>ММС  с 12 и старше</t>
  </si>
  <si>
    <t>ОВЗ / ИНВАЛИДЫ с 12 и старше</t>
  </si>
  <si>
    <t xml:space="preserve">Салат из моркови </t>
  </si>
  <si>
    <t>250,00/8,00</t>
  </si>
  <si>
    <t xml:space="preserve">ММС с 12 лет и старше </t>
  </si>
  <si>
    <t>ОВЗ/ИНВАЛИДЫ с 12 лет и старше</t>
  </si>
  <si>
    <t xml:space="preserve">Начальные классы с 1 - 4 </t>
  </si>
  <si>
    <t>ММС с 12 лет и старше</t>
  </si>
  <si>
    <t>ОВЗ / ИНВАЛИДЫ с 12 лет и старше</t>
  </si>
  <si>
    <t>60/30</t>
  </si>
  <si>
    <t xml:space="preserve">Начальные классы  с 1 - 4 </t>
  </si>
  <si>
    <t>Начальные классы с 1 по 4</t>
  </si>
  <si>
    <t>Макаронные изделия отварные с маслом</t>
  </si>
  <si>
    <t>96</t>
  </si>
  <si>
    <t>1,02</t>
  </si>
  <si>
    <t>293</t>
  </si>
  <si>
    <t>Возрастная категория : с 12 до 18 лет</t>
  </si>
  <si>
    <t>Возрастная категория : с 12 лет до 18 лет</t>
  </si>
  <si>
    <t xml:space="preserve">Возрастная категория : с 12 лет до 18 лет </t>
  </si>
  <si>
    <t>Сочень с творогом</t>
  </si>
  <si>
    <t>176\125</t>
  </si>
  <si>
    <t>233</t>
  </si>
  <si>
    <t>138</t>
  </si>
  <si>
    <t>282</t>
  </si>
  <si>
    <t>290</t>
  </si>
  <si>
    <t>174</t>
  </si>
  <si>
    <t>66</t>
  </si>
  <si>
    <t>167</t>
  </si>
  <si>
    <t>4,10</t>
  </si>
  <si>
    <t>260</t>
  </si>
  <si>
    <t>1,11</t>
  </si>
  <si>
    <t>131</t>
  </si>
  <si>
    <t>14,11</t>
  </si>
  <si>
    <t>17</t>
  </si>
  <si>
    <t>63</t>
  </si>
  <si>
    <t>172\95</t>
  </si>
  <si>
    <t>8,05</t>
  </si>
  <si>
    <t>261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</si>
</sst>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52" applyFont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0" xfId="52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14" fontId="21" fillId="0" borderId="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52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23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left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3" xfId="52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46" fillId="0" borderId="15" xfId="52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4" fontId="47" fillId="0" borderId="12" xfId="52" applyNumberFormat="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47" fillId="0" borderId="0" xfId="52" applyFont="1" applyFill="1" applyBorder="1" applyAlignment="1">
      <alignment horizontal="left" vertical="center" wrapText="1"/>
      <protection/>
    </xf>
    <xf numFmtId="49" fontId="47" fillId="0" borderId="0" xfId="0" applyNumberFormat="1" applyFont="1" applyFill="1" applyBorder="1" applyAlignment="1">
      <alignment horizontal="center"/>
    </xf>
    <xf numFmtId="4" fontId="47" fillId="0" borderId="0" xfId="52" applyNumberFormat="1" applyFont="1" applyFill="1" applyBorder="1">
      <alignment/>
      <protection/>
    </xf>
    <xf numFmtId="0" fontId="49" fillId="0" borderId="0" xfId="52" applyFont="1" applyFill="1" applyBorder="1" applyAlignment="1">
      <alignment horizontal="center" vertical="center"/>
      <protection/>
    </xf>
    <xf numFmtId="0" fontId="36" fillId="0" borderId="10" xfId="52" applyFont="1" applyFill="1" applyBorder="1" applyAlignment="1">
      <alignment horizontal="center" vertical="center" wrapText="1"/>
      <protection/>
    </xf>
    <xf numFmtId="0" fontId="36" fillId="0" borderId="12" xfId="52" applyFont="1" applyFill="1" applyBorder="1" applyAlignment="1">
      <alignment horizontal="center" vertical="center" wrapText="1"/>
      <protection/>
    </xf>
    <xf numFmtId="0" fontId="36" fillId="0" borderId="11" xfId="52" applyFont="1" applyFill="1" applyBorder="1" applyAlignment="1">
      <alignment horizontal="center" vertical="center" wrapText="1"/>
      <protection/>
    </xf>
    <xf numFmtId="0" fontId="47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4" fontId="47" fillId="0" borderId="0" xfId="0" applyNumberFormat="1" applyFont="1" applyFill="1" applyBorder="1" applyAlignment="1">
      <alignment horizontal="center" vertical="center"/>
    </xf>
    <xf numFmtId="4" fontId="47" fillId="0" borderId="0" xfId="52" applyNumberFormat="1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4" fontId="0" fillId="0" borderId="13" xfId="52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2" fontId="47" fillId="0" borderId="0" xfId="52" applyNumberFormat="1" applyFont="1" applyFill="1" applyBorder="1">
      <alignment/>
      <protection/>
    </xf>
    <xf numFmtId="0" fontId="48" fillId="0" borderId="0" xfId="52" applyFont="1" applyFill="1" applyBorder="1" applyAlignment="1">
      <alignment horizontal="center" vertical="center"/>
      <protection/>
    </xf>
    <xf numFmtId="0" fontId="50" fillId="0" borderId="0" xfId="52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47" fillId="0" borderId="0" xfId="52" applyFont="1" applyFill="1" applyBorder="1">
      <alignment/>
      <protection/>
    </xf>
    <xf numFmtId="14" fontId="48" fillId="0" borderId="0" xfId="52" applyNumberFormat="1" applyFont="1" applyFill="1" applyBorder="1" applyAlignment="1">
      <alignment horizontal="center" vertical="center"/>
      <protection/>
    </xf>
    <xf numFmtId="14" fontId="49" fillId="0" borderId="0" xfId="52" applyNumberFormat="1" applyFont="1" applyFill="1" applyBorder="1" applyAlignment="1">
      <alignment horizontal="left" wrapText="1"/>
      <protection/>
    </xf>
    <xf numFmtId="14" fontId="49" fillId="0" borderId="0" xfId="52" applyNumberFormat="1" applyFont="1" applyFill="1" applyBorder="1" applyAlignment="1">
      <alignment horizontal="left"/>
      <protection/>
    </xf>
    <xf numFmtId="0" fontId="50" fillId="0" borderId="14" xfId="52" applyFont="1" applyFill="1" applyBorder="1" applyAlignment="1">
      <alignment horizontal="center" vertical="center"/>
      <protection/>
    </xf>
    <xf numFmtId="0" fontId="50" fillId="0" borderId="14" xfId="52" applyFont="1" applyFill="1" applyBorder="1" applyAlignment="1">
      <alignment horizontal="center" wrapText="1"/>
      <protection/>
    </xf>
    <xf numFmtId="0" fontId="50" fillId="0" borderId="14" xfId="52" applyFont="1" applyFill="1" applyBorder="1" applyAlignment="1">
      <alignment horizontal="center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0" xfId="52" applyFont="1" applyFill="1" applyBorder="1" applyAlignment="1">
      <alignment horizontal="center" vertical="center"/>
      <protection/>
    </xf>
    <xf numFmtId="4" fontId="0" fillId="0" borderId="13" xfId="52" applyNumberFormat="1" applyFont="1" applyFill="1" applyBorder="1" applyAlignment="1">
      <alignment horizontal="center" vertical="center"/>
      <protection/>
    </xf>
    <xf numFmtId="4" fontId="0" fillId="0" borderId="15" xfId="52" applyNumberFormat="1" applyFont="1" applyFill="1" applyBorder="1" applyAlignment="1">
      <alignment horizontal="center" vertical="center"/>
      <protection/>
    </xf>
    <xf numFmtId="4" fontId="0" fillId="0" borderId="15" xfId="52" applyNumberFormat="1" applyFont="1" applyFill="1" applyBorder="1" applyAlignment="1">
      <alignment horizontal="center" vertical="center" wrapText="1"/>
      <protection/>
    </xf>
    <xf numFmtId="172" fontId="47" fillId="0" borderId="0" xfId="52" applyNumberFormat="1" applyFont="1" applyFill="1" applyBorder="1">
      <alignment/>
      <protection/>
    </xf>
    <xf numFmtId="0" fontId="48" fillId="0" borderId="0" xfId="52" applyFont="1" applyFill="1" applyAlignment="1">
      <alignment horizontal="center" vertical="center"/>
      <protection/>
    </xf>
    <xf numFmtId="0" fontId="36" fillId="0" borderId="0" xfId="52" applyFont="1" applyFill="1" applyAlignment="1">
      <alignment horizontal="left" vertical="center" wrapText="1"/>
      <protection/>
    </xf>
    <xf numFmtId="0" fontId="36" fillId="0" borderId="0" xfId="52" applyFont="1" applyFill="1" applyBorder="1">
      <alignment/>
      <protection/>
    </xf>
    <xf numFmtId="0" fontId="36" fillId="0" borderId="0" xfId="52" applyFont="1" applyFill="1">
      <alignment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>
      <alignment/>
      <protection/>
    </xf>
    <xf numFmtId="0" fontId="49" fillId="0" borderId="0" xfId="52" applyFont="1" applyFill="1" applyBorder="1" applyAlignment="1">
      <alignment horizontal="center" wrapText="1"/>
      <protection/>
    </xf>
    <xf numFmtId="0" fontId="49" fillId="0" borderId="0" xfId="52" applyFont="1" applyFill="1" applyBorder="1" applyAlignment="1">
      <alignment horizontal="center"/>
      <protection/>
    </xf>
    <xf numFmtId="0" fontId="46" fillId="0" borderId="19" xfId="5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50" fillId="0" borderId="0" xfId="52" applyFont="1" applyFill="1" applyBorder="1" applyAlignment="1">
      <alignment horizontal="center" vertical="center"/>
      <protection/>
    </xf>
    <xf numFmtId="0" fontId="50" fillId="0" borderId="0" xfId="52" applyFont="1" applyFill="1" applyBorder="1" applyAlignment="1">
      <alignment horizontal="center" wrapText="1"/>
      <protection/>
    </xf>
    <xf numFmtId="0" fontId="51" fillId="0" borderId="0" xfId="52" applyFont="1" applyFill="1" applyAlignment="1">
      <alignment horizontal="left" vertical="center" wrapText="1"/>
      <protection/>
    </xf>
    <xf numFmtId="0" fontId="51" fillId="0" borderId="0" xfId="52" applyFont="1" applyFill="1" applyBorder="1">
      <alignment/>
      <protection/>
    </xf>
    <xf numFmtId="0" fontId="47" fillId="0" borderId="0" xfId="52" applyFont="1" applyFill="1">
      <alignment/>
      <protection/>
    </xf>
    <xf numFmtId="0" fontId="0" fillId="0" borderId="19" xfId="0" applyFont="1" applyFill="1" applyBorder="1" applyAlignment="1">
      <alignment horizontal="center"/>
    </xf>
    <xf numFmtId="0" fontId="36" fillId="0" borderId="20" xfId="52" applyFont="1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47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 vertical="center" wrapText="1"/>
      <protection/>
    </xf>
    <xf numFmtId="0" fontId="0" fillId="0" borderId="0" xfId="52" applyFont="1" applyFill="1">
      <alignment/>
      <protection/>
    </xf>
    <xf numFmtId="0" fontId="49" fillId="0" borderId="0" xfId="52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9" fontId="46" fillId="0" borderId="17" xfId="52" applyNumberFormat="1" applyFont="1" applyFill="1" applyBorder="1" applyAlignment="1">
      <alignment horizontal="center" vertical="center"/>
      <protection/>
    </xf>
    <xf numFmtId="49" fontId="46" fillId="0" borderId="13" xfId="52" applyNumberFormat="1" applyFont="1" applyFill="1" applyBorder="1" applyAlignment="1">
      <alignment horizontal="center" vertical="center"/>
      <protection/>
    </xf>
    <xf numFmtId="49" fontId="46" fillId="0" borderId="15" xfId="52" applyNumberFormat="1" applyFont="1" applyFill="1" applyBorder="1" applyAlignment="1">
      <alignment horizontal="center" vertical="center"/>
      <protection/>
    </xf>
    <xf numFmtId="49" fontId="0" fillId="0" borderId="13" xfId="52" applyNumberFormat="1" applyFont="1" applyFill="1" applyBorder="1" applyAlignment="1">
      <alignment horizontal="center" vertical="center"/>
      <protection/>
    </xf>
    <xf numFmtId="49" fontId="0" fillId="0" borderId="15" xfId="52" applyNumberFormat="1" applyFont="1" applyFill="1" applyBorder="1" applyAlignment="1">
      <alignment horizontal="center" vertical="center"/>
      <protection/>
    </xf>
    <xf numFmtId="49" fontId="0" fillId="0" borderId="17" xfId="52" applyNumberFormat="1" applyFont="1" applyFill="1" applyBorder="1" applyAlignment="1">
      <alignment horizontal="center"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0" fontId="46" fillId="0" borderId="22" xfId="52" applyFont="1" applyFill="1" applyBorder="1" applyAlignment="1">
      <alignment horizontal="center" vertical="center"/>
      <protection/>
    </xf>
    <xf numFmtId="4" fontId="0" fillId="0" borderId="22" xfId="52" applyNumberFormat="1" applyFont="1" applyFill="1" applyBorder="1" applyAlignment="1">
      <alignment horizontal="center" vertical="center"/>
      <protection/>
    </xf>
    <xf numFmtId="4" fontId="0" fillId="0" borderId="22" xfId="52" applyNumberFormat="1" applyFont="1" applyFill="1" applyBorder="1" applyAlignment="1">
      <alignment horizontal="center" vertical="center" wrapText="1"/>
      <protection/>
    </xf>
    <xf numFmtId="173" fontId="0" fillId="0" borderId="15" xfId="0" applyNumberFormat="1" applyFont="1" applyFill="1" applyBorder="1" applyAlignment="1">
      <alignment horizontal="center" vertical="center"/>
    </xf>
    <xf numFmtId="0" fontId="0" fillId="0" borderId="14" xfId="52" applyFont="1" applyFill="1" applyBorder="1" applyAlignment="1">
      <alignment horizontal="center" vertical="center"/>
      <protection/>
    </xf>
    <xf numFmtId="4" fontId="0" fillId="0" borderId="22" xfId="0" applyNumberFormat="1" applyFont="1" applyFill="1" applyBorder="1" applyAlignment="1">
      <alignment horizontal="center" vertical="center"/>
    </xf>
    <xf numFmtId="0" fontId="46" fillId="0" borderId="23" xfId="52" applyFont="1" applyFill="1" applyBorder="1" applyAlignment="1">
      <alignment horizontal="center" vertical="center"/>
      <protection/>
    </xf>
    <xf numFmtId="4" fontId="0" fillId="0" borderId="23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49" fontId="46" fillId="0" borderId="23" xfId="52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5" xfId="52" applyFont="1" applyFill="1" applyBorder="1" applyAlignment="1">
      <alignment horizontal="left" vertical="center" wrapText="1"/>
      <protection/>
    </xf>
    <xf numFmtId="4" fontId="0" fillId="0" borderId="15" xfId="0" applyNumberFormat="1" applyFont="1" applyFill="1" applyBorder="1" applyAlignment="1">
      <alignment horizontal="center" vertical="center"/>
    </xf>
    <xf numFmtId="49" fontId="0" fillId="0" borderId="23" xfId="52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" fontId="0" fillId="0" borderId="13" xfId="52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22" xfId="52" applyNumberFormat="1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52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9" fillId="0" borderId="0" xfId="52" applyFont="1" applyFill="1" applyBorder="1" applyAlignment="1">
      <alignment horizontal="center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36" fillId="0" borderId="20" xfId="52" applyFont="1" applyFill="1" applyBorder="1" applyAlignment="1">
      <alignment horizontal="center" vertical="center" wrapText="1"/>
      <protection/>
    </xf>
    <xf numFmtId="0" fontId="47" fillId="0" borderId="24" xfId="52" applyFont="1" applyFill="1" applyBorder="1" applyAlignment="1">
      <alignment/>
      <protection/>
    </xf>
    <xf numFmtId="0" fontId="49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23" fillId="0" borderId="0" xfId="52" applyFont="1" applyBorder="1" applyAlignment="1">
      <alignment horizontal="center"/>
      <protection/>
    </xf>
    <xf numFmtId="14" fontId="49" fillId="0" borderId="0" xfId="52" applyNumberFormat="1" applyFont="1" applyFill="1" applyBorder="1" applyAlignment="1">
      <alignment horizontal="left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7" fillId="0" borderId="0" xfId="52" applyFont="1" applyFill="1" applyBorder="1" applyAlignment="1">
      <alignment/>
      <protection/>
    </xf>
    <xf numFmtId="0" fontId="47" fillId="0" borderId="0" xfId="52" applyFont="1" applyFill="1" applyBorder="1" applyAlignment="1">
      <alignment horizontal="center"/>
      <protection/>
    </xf>
    <xf numFmtId="0" fontId="47" fillId="0" borderId="25" xfId="52" applyFont="1" applyFill="1" applyBorder="1" applyAlignment="1">
      <alignment/>
      <protection/>
    </xf>
    <xf numFmtId="0" fontId="0" fillId="0" borderId="26" xfId="0" applyFont="1" applyFill="1" applyBorder="1" applyAlignment="1">
      <alignment/>
    </xf>
    <xf numFmtId="4" fontId="47" fillId="0" borderId="21" xfId="0" applyNumberFormat="1" applyFont="1" applyFill="1" applyBorder="1" applyAlignment="1">
      <alignment horizontal="center" vertical="center"/>
    </xf>
    <xf numFmtId="0" fontId="0" fillId="0" borderId="23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46" fillId="0" borderId="23" xfId="52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/>
    </xf>
    <xf numFmtId="4" fontId="47" fillId="0" borderId="27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7" xfId="52" applyFont="1" applyFill="1" applyBorder="1" applyAlignment="1">
      <alignment/>
      <protection/>
    </xf>
    <xf numFmtId="0" fontId="47" fillId="0" borderId="27" xfId="52" applyFont="1" applyFill="1" applyBorder="1" applyAlignment="1">
      <alignment horizontal="center"/>
      <protection/>
    </xf>
    <xf numFmtId="4" fontId="47" fillId="0" borderId="27" xfId="52" applyNumberFormat="1" applyFont="1" applyFill="1" applyBorder="1" applyAlignment="1">
      <alignment horizontal="center" vertical="center"/>
      <protection/>
    </xf>
    <xf numFmtId="0" fontId="49" fillId="0" borderId="27" xfId="52" applyFont="1" applyFill="1" applyBorder="1" applyAlignment="1">
      <alignment horizontal="center"/>
      <protection/>
    </xf>
    <xf numFmtId="0" fontId="48" fillId="0" borderId="29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horizontal="center" vertical="center" wrapText="1"/>
      <protection/>
    </xf>
    <xf numFmtId="0" fontId="0" fillId="0" borderId="29" xfId="52" applyFont="1" applyFill="1" applyBorder="1" applyAlignment="1">
      <alignment horizontal="left" vertical="center" wrapText="1"/>
      <protection/>
    </xf>
    <xf numFmtId="0" fontId="0" fillId="0" borderId="21" xfId="52" applyFont="1" applyFill="1" applyBorder="1" applyAlignment="1">
      <alignment horizontal="center" vertical="center" wrapText="1"/>
      <protection/>
    </xf>
    <xf numFmtId="0" fontId="46" fillId="0" borderId="29" xfId="52" applyFont="1" applyFill="1" applyBorder="1" applyAlignment="1">
      <alignment horizontal="center" vertical="center" wrapText="1"/>
      <protection/>
    </xf>
    <xf numFmtId="0" fontId="49" fillId="0" borderId="25" xfId="52" applyFont="1" applyFill="1" applyBorder="1" applyAlignment="1">
      <alignment horizontal="center"/>
      <protection/>
    </xf>
    <xf numFmtId="0" fontId="45" fillId="0" borderId="0" xfId="52" applyFont="1" applyFill="1" applyBorder="1" applyAlignment="1">
      <alignment horizontal="center"/>
      <protection/>
    </xf>
    <xf numFmtId="0" fontId="45" fillId="0" borderId="27" xfId="52" applyFont="1" applyFill="1" applyBorder="1" applyAlignment="1">
      <alignment horizontal="center"/>
      <protection/>
    </xf>
    <xf numFmtId="0" fontId="45" fillId="0" borderId="30" xfId="52" applyFont="1" applyFill="1" applyBorder="1" applyAlignment="1">
      <alignment horizontal="center"/>
      <protection/>
    </xf>
    <xf numFmtId="4" fontId="47" fillId="0" borderId="20" xfId="0" applyNumberFormat="1" applyFont="1" applyFill="1" applyBorder="1" applyAlignment="1">
      <alignment horizontal="center" vertical="center"/>
    </xf>
    <xf numFmtId="4" fontId="47" fillId="0" borderId="31" xfId="0" applyNumberFormat="1" applyFont="1" applyFill="1" applyBorder="1" applyAlignment="1">
      <alignment horizontal="center" vertical="center"/>
    </xf>
    <xf numFmtId="49" fontId="46" fillId="0" borderId="22" xfId="52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/>
    </xf>
    <xf numFmtId="4" fontId="47" fillId="0" borderId="15" xfId="0" applyNumberFormat="1" applyFont="1" applyFill="1" applyBorder="1" applyAlignment="1">
      <alignment horizontal="center" vertical="center"/>
    </xf>
    <xf numFmtId="4" fontId="47" fillId="0" borderId="33" xfId="0" applyNumberFormat="1" applyFont="1" applyFill="1" applyBorder="1" applyAlignment="1">
      <alignment horizontal="center" vertical="center"/>
    </xf>
    <xf numFmtId="4" fontId="47" fillId="0" borderId="16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52" applyFont="1" applyFill="1" applyBorder="1" applyAlignment="1">
      <alignment horizontal="center" vertical="center" wrapText="1"/>
      <protection/>
    </xf>
    <xf numFmtId="0" fontId="0" fillId="0" borderId="19" xfId="52" applyFont="1" applyFill="1" applyBorder="1" applyAlignment="1">
      <alignment horizontal="left" vertical="center" wrapText="1"/>
      <protection/>
    </xf>
    <xf numFmtId="0" fontId="9" fillId="0" borderId="0" xfId="52" applyFont="1" applyAlignment="1">
      <alignment horizontal="left" vertical="center" wrapText="1"/>
      <protection/>
    </xf>
    <xf numFmtId="0" fontId="47" fillId="0" borderId="24" xfId="52" applyFont="1" applyFill="1" applyBorder="1" applyAlignment="1">
      <alignment/>
      <protection/>
    </xf>
    <xf numFmtId="0" fontId="0" fillId="0" borderId="34" xfId="0" applyFont="1" applyFill="1" applyBorder="1" applyAlignment="1">
      <alignment/>
    </xf>
    <xf numFmtId="0" fontId="48" fillId="0" borderId="13" xfId="52" applyFont="1" applyFill="1" applyBorder="1" applyAlignment="1">
      <alignment horizontal="center" vertical="center"/>
      <protection/>
    </xf>
    <xf numFmtId="0" fontId="48" fillId="0" borderId="17" xfId="52" applyFont="1" applyFill="1" applyBorder="1" applyAlignment="1">
      <alignment horizontal="center" vertical="center"/>
      <protection/>
    </xf>
    <xf numFmtId="0" fontId="50" fillId="0" borderId="13" xfId="52" applyFont="1" applyFill="1" applyBorder="1" applyAlignment="1">
      <alignment horizontal="center" vertical="center" wrapText="1"/>
      <protection/>
    </xf>
    <xf numFmtId="0" fontId="50" fillId="0" borderId="17" xfId="52" applyFont="1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36" fillId="0" borderId="35" xfId="52" applyFont="1" applyFill="1" applyBorder="1" applyAlignment="1">
      <alignment horizontal="center" vertical="center" wrapText="1"/>
      <protection/>
    </xf>
    <xf numFmtId="0" fontId="36" fillId="0" borderId="20" xfId="52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48" fillId="0" borderId="13" xfId="52" applyFont="1" applyFill="1" applyBorder="1" applyAlignment="1">
      <alignment horizontal="center" vertical="center" wrapText="1"/>
      <protection/>
    </xf>
    <xf numFmtId="0" fontId="48" fillId="0" borderId="17" xfId="52" applyFont="1" applyFill="1" applyBorder="1" applyAlignment="1">
      <alignment horizontal="center" vertical="center" wrapText="1"/>
      <protection/>
    </xf>
    <xf numFmtId="0" fontId="49" fillId="0" borderId="0" xfId="52" applyFont="1" applyFill="1" applyBorder="1" applyAlignment="1">
      <alignment horizontal="center"/>
      <protection/>
    </xf>
    <xf numFmtId="0" fontId="36" fillId="0" borderId="19" xfId="52" applyFont="1" applyFill="1" applyBorder="1" applyAlignment="1">
      <alignment horizontal="center" vertical="center" wrapText="1"/>
      <protection/>
    </xf>
    <xf numFmtId="0" fontId="49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14" fontId="49" fillId="0" borderId="0" xfId="52" applyNumberFormat="1" applyFont="1" applyFill="1" applyBorder="1" applyAlignment="1">
      <alignment horizontal="left"/>
      <protection/>
    </xf>
    <xf numFmtId="0" fontId="48" fillId="0" borderId="19" xfId="52" applyFont="1" applyFill="1" applyBorder="1" applyAlignment="1">
      <alignment horizontal="center" vertical="center"/>
      <protection/>
    </xf>
    <xf numFmtId="0" fontId="36" fillId="0" borderId="19" xfId="52" applyFont="1" applyFill="1" applyBorder="1" applyAlignment="1">
      <alignment horizontal="left" vertical="center" wrapText="1"/>
      <protection/>
    </xf>
    <xf numFmtId="0" fontId="36" fillId="0" borderId="19" xfId="52" applyFont="1" applyFill="1" applyBorder="1" applyAlignment="1">
      <alignment horizontal="center" vertical="center"/>
      <protection/>
    </xf>
    <xf numFmtId="0" fontId="47" fillId="0" borderId="20" xfId="52" applyFont="1" applyFill="1" applyBorder="1" applyAlignment="1">
      <alignment/>
      <protection/>
    </xf>
    <xf numFmtId="0" fontId="47" fillId="0" borderId="34" xfId="52" applyFont="1" applyFill="1" applyBorder="1" applyAlignment="1">
      <alignment/>
      <protection/>
    </xf>
    <xf numFmtId="0" fontId="50" fillId="0" borderId="21" xfId="52" applyFont="1" applyFill="1" applyBorder="1" applyAlignment="1">
      <alignment horizontal="center" vertical="center" wrapText="1"/>
      <protection/>
    </xf>
    <xf numFmtId="0" fontId="50" fillId="0" borderId="35" xfId="52" applyFont="1" applyFill="1" applyBorder="1" applyAlignment="1">
      <alignment horizontal="center" vertical="center" wrapText="1"/>
      <protection/>
    </xf>
    <xf numFmtId="0" fontId="36" fillId="0" borderId="31" xfId="52" applyFont="1" applyFill="1" applyBorder="1" applyAlignment="1">
      <alignment horizontal="center" vertical="center" wrapText="1"/>
      <protection/>
    </xf>
    <xf numFmtId="0" fontId="36" fillId="0" borderId="34" xfId="52" applyFont="1" applyFill="1" applyBorder="1" applyAlignment="1">
      <alignment horizontal="center" vertical="center" wrapText="1"/>
      <protection/>
    </xf>
    <xf numFmtId="14" fontId="49" fillId="0" borderId="0" xfId="52" applyNumberFormat="1" applyFont="1" applyFill="1" applyBorder="1" applyAlignment="1">
      <alignment horizontal="center" vertical="center"/>
      <protection/>
    </xf>
    <xf numFmtId="0" fontId="48" fillId="0" borderId="21" xfId="52" applyFont="1" applyFill="1" applyBorder="1" applyAlignment="1">
      <alignment horizontal="center" vertical="center"/>
      <protection/>
    </xf>
    <xf numFmtId="0" fontId="48" fillId="0" borderId="35" xfId="52" applyFont="1" applyFill="1" applyBorder="1" applyAlignment="1">
      <alignment horizontal="center" vertical="center"/>
      <protection/>
    </xf>
    <xf numFmtId="14" fontId="23" fillId="0" borderId="0" xfId="52" applyNumberFormat="1" applyFont="1" applyBorder="1" applyAlignment="1">
      <alignment horizontal="left"/>
      <protection/>
    </xf>
    <xf numFmtId="0" fontId="27" fillId="0" borderId="0" xfId="52" applyFont="1" applyBorder="1" applyAlignment="1">
      <alignment horizontal="center"/>
      <protection/>
    </xf>
    <xf numFmtId="0" fontId="27" fillId="0" borderId="14" xfId="52" applyFont="1" applyBorder="1" applyAlignment="1">
      <alignment horizontal="center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50" fillId="0" borderId="23" xfId="52" applyFont="1" applyFill="1" applyBorder="1" applyAlignment="1">
      <alignment horizontal="center" vertical="center" wrapText="1"/>
      <protection/>
    </xf>
    <xf numFmtId="0" fontId="48" fillId="0" borderId="21" xfId="52" applyFont="1" applyFill="1" applyBorder="1" applyAlignment="1">
      <alignment horizontal="center" vertical="center" wrapText="1"/>
      <protection/>
    </xf>
    <xf numFmtId="0" fontId="48" fillId="0" borderId="35" xfId="52" applyFont="1" applyFill="1" applyBorder="1" applyAlignment="1">
      <alignment horizontal="center" vertical="center" wrapText="1"/>
      <protection/>
    </xf>
    <xf numFmtId="0" fontId="49" fillId="0" borderId="27" xfId="52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14" fontId="23" fillId="0" borderId="0" xfId="52" applyNumberFormat="1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7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7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/>
      <protection/>
    </xf>
    <xf numFmtId="0" fontId="48" fillId="0" borderId="23" xfId="52" applyFont="1" applyFill="1" applyBorder="1" applyAlignment="1">
      <alignment horizontal="center" vertical="center"/>
      <protection/>
    </xf>
    <xf numFmtId="0" fontId="36" fillId="0" borderId="29" xfId="52" applyFont="1" applyFill="1" applyBorder="1" applyAlignment="1">
      <alignment horizontal="center" vertical="center" wrapText="1"/>
      <protection/>
    </xf>
    <xf numFmtId="0" fontId="48" fillId="0" borderId="23" xfId="52" applyFont="1" applyFill="1" applyBorder="1" applyAlignment="1">
      <alignment horizontal="center" vertical="center" wrapText="1"/>
      <protection/>
    </xf>
    <xf numFmtId="0" fontId="47" fillId="0" borderId="27" xfId="52" applyFont="1" applyFill="1" applyBorder="1" applyAlignment="1">
      <alignment horizontal="center"/>
      <protection/>
    </xf>
    <xf numFmtId="0" fontId="49" fillId="0" borderId="24" xfId="52" applyFont="1" applyFill="1" applyBorder="1" applyAlignment="1">
      <alignment horizontal="center"/>
      <protection/>
    </xf>
    <xf numFmtId="0" fontId="45" fillId="0" borderId="27" xfId="52" applyFont="1" applyFill="1" applyBorder="1" applyAlignment="1">
      <alignment horizontal="center"/>
      <protection/>
    </xf>
    <xf numFmtId="0" fontId="45" fillId="0" borderId="28" xfId="52" applyFont="1" applyFill="1" applyBorder="1" applyAlignment="1">
      <alignment horizontal="center"/>
      <protection/>
    </xf>
    <xf numFmtId="0" fontId="47" fillId="0" borderId="0" xfId="52" applyFont="1" applyFill="1" applyBorder="1" applyAlignment="1">
      <alignment horizontal="center"/>
      <protection/>
    </xf>
    <xf numFmtId="0" fontId="49" fillId="0" borderId="25" xfId="52" applyFont="1" applyFill="1" applyBorder="1" applyAlignment="1">
      <alignment horizontal="center"/>
      <protection/>
    </xf>
    <xf numFmtId="0" fontId="49" fillId="0" borderId="30" xfId="52" applyFont="1" applyFill="1" applyBorder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48" fillId="0" borderId="15" xfId="52" applyFont="1" applyFill="1" applyBorder="1" applyAlignment="1">
      <alignment horizontal="center" vertical="center" wrapText="1"/>
      <protection/>
    </xf>
    <xf numFmtId="0" fontId="48" fillId="0" borderId="36" xfId="52" applyFont="1" applyFill="1" applyBorder="1" applyAlignment="1">
      <alignment horizontal="center" vertical="center"/>
      <protection/>
    </xf>
    <xf numFmtId="0" fontId="48" fillId="0" borderId="37" xfId="52" applyFont="1" applyFill="1" applyBorder="1" applyAlignment="1">
      <alignment horizontal="center" vertical="center"/>
      <protection/>
    </xf>
    <xf numFmtId="0" fontId="50" fillId="0" borderId="38" xfId="52" applyFont="1" applyFill="1" applyBorder="1" applyAlignment="1">
      <alignment horizontal="center" vertical="center" wrapText="1"/>
      <protection/>
    </xf>
    <xf numFmtId="0" fontId="50" fillId="0" borderId="39" xfId="52" applyFont="1" applyFill="1" applyBorder="1" applyAlignment="1">
      <alignment horizontal="center" vertical="center" wrapText="1"/>
      <protection/>
    </xf>
    <xf numFmtId="0" fontId="36" fillId="0" borderId="38" xfId="52" applyFont="1" applyFill="1" applyBorder="1" applyAlignment="1">
      <alignment horizontal="center" vertical="center" wrapText="1"/>
      <protection/>
    </xf>
    <xf numFmtId="0" fontId="36" fillId="0" borderId="39" xfId="52" applyFont="1" applyFill="1" applyBorder="1" applyAlignment="1">
      <alignment horizontal="center" vertical="center" wrapText="1"/>
      <protection/>
    </xf>
    <xf numFmtId="0" fontId="50" fillId="0" borderId="22" xfId="52" applyFont="1" applyFill="1" applyBorder="1" applyAlignment="1">
      <alignment horizontal="center" vertical="center" wrapText="1"/>
      <protection/>
    </xf>
    <xf numFmtId="0" fontId="36" fillId="0" borderId="24" xfId="52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48" fillId="0" borderId="22" xfId="52" applyFont="1" applyFill="1" applyBorder="1" applyAlignment="1">
      <alignment horizontal="center" vertical="center" wrapText="1"/>
      <protection/>
    </xf>
    <xf numFmtId="0" fontId="47" fillId="0" borderId="30" xfId="52" applyFont="1" applyFill="1" applyBorder="1" applyAlignment="1">
      <alignment horizontal="center"/>
      <protection/>
    </xf>
    <xf numFmtId="0" fontId="36" fillId="0" borderId="40" xfId="52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7" fillId="0" borderId="36" xfId="52" applyFont="1" applyFill="1" applyBorder="1" applyAlignment="1">
      <alignment/>
      <protection/>
    </xf>
    <xf numFmtId="0" fontId="0" fillId="0" borderId="42" xfId="0" applyFont="1" applyFill="1" applyBorder="1" applyAlignment="1">
      <alignment/>
    </xf>
    <xf numFmtId="0" fontId="0" fillId="0" borderId="23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36" fillId="0" borderId="29" xfId="52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0"/>
  <sheetViews>
    <sheetView tabSelected="1" workbookViewId="0" topLeftCell="A415">
      <selection activeCell="A424" sqref="A424:G427"/>
    </sheetView>
  </sheetViews>
  <sheetFormatPr defaultColWidth="10.7109375" defaultRowHeight="15"/>
  <cols>
    <col min="1" max="1" width="9.140625" style="16" customWidth="1"/>
    <col min="2" max="2" width="38.57421875" style="9" customWidth="1"/>
    <col min="3" max="3" width="13.140625" style="1" customWidth="1"/>
    <col min="4" max="4" width="7.8515625" style="1" customWidth="1"/>
    <col min="5" max="5" width="7.57421875" style="1" customWidth="1"/>
    <col min="6" max="6" width="9.8515625" style="1" customWidth="1"/>
    <col min="7" max="7" width="13.00390625" style="1" customWidth="1"/>
    <col min="8" max="252" width="9.140625" style="1" customWidth="1"/>
    <col min="253" max="253" width="2.7109375" style="1" customWidth="1"/>
    <col min="254" max="254" width="30.421875" style="1" customWidth="1"/>
    <col min="255" max="255" width="9.140625" style="1" customWidth="1"/>
    <col min="256" max="16384" width="10.7109375" style="1" customWidth="1"/>
  </cols>
  <sheetData>
    <row r="1" spans="1:7" ht="103.5" customHeight="1">
      <c r="A1" s="235" t="s">
        <v>29</v>
      </c>
      <c r="B1" s="235"/>
      <c r="C1" s="235"/>
      <c r="D1" s="235"/>
      <c r="E1" s="235"/>
      <c r="F1" s="235"/>
      <c r="G1" s="235"/>
    </row>
    <row r="2" spans="1:7" ht="19.5" customHeight="1">
      <c r="A2" s="14"/>
      <c r="B2" s="225" t="s">
        <v>119</v>
      </c>
      <c r="C2" s="225"/>
      <c r="D2" s="225"/>
      <c r="E2" s="225"/>
      <c r="F2" s="225"/>
      <c r="G2" s="225"/>
    </row>
    <row r="3" spans="1:7" ht="19.5" customHeight="1">
      <c r="A3" s="15"/>
      <c r="B3" s="195" t="s">
        <v>137</v>
      </c>
      <c r="C3" s="2"/>
      <c r="D3" s="2"/>
      <c r="E3" s="2"/>
      <c r="F3" s="2"/>
      <c r="G3" s="2"/>
    </row>
    <row r="4" spans="1:7" ht="19.5" customHeight="1">
      <c r="A4" s="244" t="s">
        <v>138</v>
      </c>
      <c r="B4" s="244"/>
      <c r="C4" s="244"/>
      <c r="D4" s="244"/>
      <c r="E4" s="244"/>
      <c r="F4" s="244"/>
      <c r="G4" s="244"/>
    </row>
    <row r="5" spans="1:7" ht="19.5" customHeight="1" thickBot="1">
      <c r="A5" s="226"/>
      <c r="B5" s="226"/>
      <c r="C5" s="227"/>
      <c r="D5" s="227"/>
      <c r="E5" s="227"/>
      <c r="F5" s="227"/>
      <c r="G5" s="227"/>
    </row>
    <row r="6" spans="1:7" s="12" customFormat="1" ht="15.75" customHeight="1" thickBot="1">
      <c r="A6" s="236" t="s">
        <v>16</v>
      </c>
      <c r="B6" s="238" t="s">
        <v>0</v>
      </c>
      <c r="C6" s="240" t="s">
        <v>19</v>
      </c>
      <c r="D6" s="228" t="s">
        <v>17</v>
      </c>
      <c r="E6" s="229"/>
      <c r="F6" s="229"/>
      <c r="G6" s="242" t="s">
        <v>18</v>
      </c>
    </row>
    <row r="7" spans="1:7" s="12" customFormat="1" ht="30" customHeight="1" thickBot="1">
      <c r="A7" s="237"/>
      <c r="B7" s="239"/>
      <c r="C7" s="241"/>
      <c r="D7" s="8" t="s">
        <v>4</v>
      </c>
      <c r="E7" s="11" t="s">
        <v>5</v>
      </c>
      <c r="F7" s="10" t="s">
        <v>6</v>
      </c>
      <c r="G7" s="243"/>
    </row>
    <row r="8" spans="1:7" s="3" customFormat="1" ht="30">
      <c r="A8" s="92">
        <v>1</v>
      </c>
      <c r="B8" s="147" t="s">
        <v>51</v>
      </c>
      <c r="C8" s="25" t="s">
        <v>21</v>
      </c>
      <c r="D8" s="25">
        <f>7.8+0.3</f>
        <v>8.1</v>
      </c>
      <c r="E8" s="25">
        <f>3.66+1.4</f>
        <v>5.0600000000000005</v>
      </c>
      <c r="F8" s="25">
        <f>5.1+1.9</f>
        <v>7</v>
      </c>
      <c r="G8" s="25">
        <f>83.4+22</f>
        <v>105.4</v>
      </c>
    </row>
    <row r="9" spans="1:7" s="3" customFormat="1" ht="15">
      <c r="A9" s="93">
        <v>172</v>
      </c>
      <c r="B9" s="138" t="s">
        <v>37</v>
      </c>
      <c r="C9" s="130" t="s">
        <v>20</v>
      </c>
      <c r="D9" s="130">
        <v>8.66</v>
      </c>
      <c r="E9" s="130">
        <v>5.66</v>
      </c>
      <c r="F9" s="130">
        <v>37.83</v>
      </c>
      <c r="G9" s="130">
        <v>240</v>
      </c>
    </row>
    <row r="10" spans="1:7" s="3" customFormat="1" ht="15">
      <c r="A10" s="93">
        <v>282</v>
      </c>
      <c r="B10" s="138" t="s">
        <v>10</v>
      </c>
      <c r="C10" s="130">
        <v>200</v>
      </c>
      <c r="D10" s="130">
        <v>0.1</v>
      </c>
      <c r="E10" s="130">
        <v>0</v>
      </c>
      <c r="F10" s="130">
        <v>9.1</v>
      </c>
      <c r="G10" s="130">
        <v>35</v>
      </c>
    </row>
    <row r="11" spans="1:7" s="3" customFormat="1" ht="30">
      <c r="A11" s="273">
        <v>1.04</v>
      </c>
      <c r="B11" s="138" t="s">
        <v>97</v>
      </c>
      <c r="C11" s="119">
        <v>45</v>
      </c>
      <c r="D11" s="119">
        <v>3.37</v>
      </c>
      <c r="E11" s="119">
        <v>0.45</v>
      </c>
      <c r="F11" s="119">
        <v>21.6</v>
      </c>
      <c r="G11" s="119">
        <v>103.95</v>
      </c>
    </row>
    <row r="12" spans="1:7" s="3" customFormat="1" ht="15.75" thickBot="1">
      <c r="A12" s="110" t="s">
        <v>154</v>
      </c>
      <c r="B12" s="138" t="s">
        <v>38</v>
      </c>
      <c r="C12" s="29">
        <v>10</v>
      </c>
      <c r="D12" s="29">
        <v>0.1</v>
      </c>
      <c r="E12" s="29">
        <v>8.3</v>
      </c>
      <c r="F12" s="29">
        <v>0.1</v>
      </c>
      <c r="G12" s="29">
        <v>75</v>
      </c>
    </row>
    <row r="13" spans="1:7" s="4" customFormat="1" ht="16.5" thickBot="1">
      <c r="A13" s="196" t="s">
        <v>22</v>
      </c>
      <c r="B13" s="197"/>
      <c r="C13" s="30">
        <f>60+30+150+5+C10+C11+C12</f>
        <v>500</v>
      </c>
      <c r="D13" s="30">
        <f>D8+D9+D10+D11+D12</f>
        <v>20.330000000000002</v>
      </c>
      <c r="E13" s="30">
        <f>E8+E9+E10+E11+E12</f>
        <v>19.47</v>
      </c>
      <c r="F13" s="30">
        <f>F8+F9+F10+F11+F12</f>
        <v>75.63</v>
      </c>
      <c r="G13" s="30">
        <f>G8+G9+G10+G11+G12</f>
        <v>559.3499999999999</v>
      </c>
    </row>
    <row r="14" spans="1:7" s="4" customFormat="1" ht="19.5" customHeight="1">
      <c r="A14" s="32"/>
      <c r="B14" s="33"/>
      <c r="C14" s="34"/>
      <c r="D14" s="35"/>
      <c r="E14" s="35"/>
      <c r="F14" s="35"/>
      <c r="G14" s="35"/>
    </row>
    <row r="15" spans="1:7" ht="19.5" customHeight="1">
      <c r="A15" s="210" t="s">
        <v>124</v>
      </c>
      <c r="B15" s="211"/>
      <c r="C15" s="211"/>
      <c r="D15" s="211"/>
      <c r="E15" s="211"/>
      <c r="F15" s="211"/>
      <c r="G15" s="211"/>
    </row>
    <row r="16" spans="1:7" ht="19.5" customHeight="1" thickBot="1">
      <c r="A16" s="36"/>
      <c r="B16" s="21"/>
      <c r="C16" s="22"/>
      <c r="D16" s="22"/>
      <c r="E16" s="22"/>
      <c r="F16" s="22"/>
      <c r="G16" s="22"/>
    </row>
    <row r="17" spans="1:7" ht="15" customHeight="1" thickBot="1">
      <c r="A17" s="198" t="s">
        <v>16</v>
      </c>
      <c r="B17" s="200" t="s">
        <v>0</v>
      </c>
      <c r="C17" s="202" t="s">
        <v>19</v>
      </c>
      <c r="D17" s="204" t="s">
        <v>17</v>
      </c>
      <c r="E17" s="205"/>
      <c r="F17" s="205"/>
      <c r="G17" s="206" t="s">
        <v>18</v>
      </c>
    </row>
    <row r="18" spans="1:7" ht="31.5" customHeight="1" thickBot="1">
      <c r="A18" s="199"/>
      <c r="B18" s="201"/>
      <c r="C18" s="203"/>
      <c r="D18" s="37" t="s">
        <v>4</v>
      </c>
      <c r="E18" s="38" t="s">
        <v>5</v>
      </c>
      <c r="F18" s="39" t="s">
        <v>6</v>
      </c>
      <c r="G18" s="207"/>
    </row>
    <row r="19" spans="1:7" ht="27" customHeight="1">
      <c r="A19" s="23">
        <v>1</v>
      </c>
      <c r="B19" s="24" t="s">
        <v>51</v>
      </c>
      <c r="C19" s="25" t="s">
        <v>21</v>
      </c>
      <c r="D19" s="25">
        <f>7.8+0.3</f>
        <v>8.1</v>
      </c>
      <c r="E19" s="25">
        <f>3.66+1.4</f>
        <v>5.0600000000000005</v>
      </c>
      <c r="F19" s="25">
        <f>5.1+1.9</f>
        <v>7</v>
      </c>
      <c r="G19" s="25">
        <f>83.4+22</f>
        <v>105.4</v>
      </c>
    </row>
    <row r="20" spans="1:7" s="3" customFormat="1" ht="15">
      <c r="A20" s="26">
        <v>172</v>
      </c>
      <c r="B20" s="27" t="s">
        <v>37</v>
      </c>
      <c r="C20" s="28" t="s">
        <v>20</v>
      </c>
      <c r="D20" s="28">
        <v>8.66</v>
      </c>
      <c r="E20" s="28">
        <v>5.66</v>
      </c>
      <c r="F20" s="28">
        <v>37.83</v>
      </c>
      <c r="G20" s="28">
        <v>240</v>
      </c>
    </row>
    <row r="21" spans="1:7" s="3" customFormat="1" ht="15">
      <c r="A21" s="26">
        <v>282</v>
      </c>
      <c r="B21" s="27" t="s">
        <v>10</v>
      </c>
      <c r="C21" s="28">
        <v>200</v>
      </c>
      <c r="D21" s="28">
        <v>0.1</v>
      </c>
      <c r="E21" s="28">
        <v>0</v>
      </c>
      <c r="F21" s="28">
        <v>9.1</v>
      </c>
      <c r="G21" s="28">
        <v>35</v>
      </c>
    </row>
    <row r="22" spans="1:7" s="3" customFormat="1" ht="30">
      <c r="A22" s="118">
        <v>1.04</v>
      </c>
      <c r="B22" s="27" t="s">
        <v>97</v>
      </c>
      <c r="C22" s="119">
        <v>45</v>
      </c>
      <c r="D22" s="119">
        <v>3.37</v>
      </c>
      <c r="E22" s="119">
        <v>0.45</v>
      </c>
      <c r="F22" s="119">
        <v>21.6</v>
      </c>
      <c r="G22" s="119">
        <v>103.95</v>
      </c>
    </row>
    <row r="23" spans="1:7" s="3" customFormat="1" ht="15.75" thickBot="1">
      <c r="A23" s="105" t="s">
        <v>54</v>
      </c>
      <c r="B23" s="27" t="s">
        <v>38</v>
      </c>
      <c r="C23" s="29">
        <v>10</v>
      </c>
      <c r="D23" s="29">
        <v>0.1</v>
      </c>
      <c r="E23" s="29">
        <v>8.3</v>
      </c>
      <c r="F23" s="29">
        <v>0.1</v>
      </c>
      <c r="G23" s="29">
        <v>75</v>
      </c>
    </row>
    <row r="24" spans="1:7" s="4" customFormat="1" ht="16.5" thickBot="1">
      <c r="A24" s="196" t="s">
        <v>22</v>
      </c>
      <c r="B24" s="197"/>
      <c r="C24" s="30">
        <f>60+30+150+5+C21+C22+C23</f>
        <v>500</v>
      </c>
      <c r="D24" s="30">
        <f>D19+D20+D21+D22+D23</f>
        <v>20.330000000000002</v>
      </c>
      <c r="E24" s="30">
        <f>E19+E20+E21+E22+E23</f>
        <v>19.47</v>
      </c>
      <c r="F24" s="30">
        <f>F19+F20+F21+F22+F23</f>
        <v>75.63</v>
      </c>
      <c r="G24" s="30">
        <f>G19+G20+G21+G22+G23</f>
        <v>559.3499999999999</v>
      </c>
    </row>
    <row r="25" spans="1:7" s="4" customFormat="1" ht="19.5" customHeight="1" thickBot="1">
      <c r="A25" s="40"/>
      <c r="B25" s="41"/>
      <c r="C25" s="42"/>
      <c r="D25" s="43"/>
      <c r="E25" s="43"/>
      <c r="F25" s="43"/>
      <c r="G25" s="43"/>
    </row>
    <row r="26" spans="1:7" s="4" customFormat="1" ht="15.75" customHeight="1" thickBot="1">
      <c r="A26" s="198" t="s">
        <v>16</v>
      </c>
      <c r="B26" s="200" t="s">
        <v>9</v>
      </c>
      <c r="C26" s="202" t="s">
        <v>19</v>
      </c>
      <c r="D26" s="204" t="s">
        <v>17</v>
      </c>
      <c r="E26" s="205"/>
      <c r="F26" s="205"/>
      <c r="G26" s="206" t="s">
        <v>18</v>
      </c>
    </row>
    <row r="27" spans="1:7" s="4" customFormat="1" ht="30" customHeight="1">
      <c r="A27" s="245"/>
      <c r="B27" s="230"/>
      <c r="C27" s="246"/>
      <c r="D27" s="37" t="s">
        <v>4</v>
      </c>
      <c r="E27" s="156" t="s">
        <v>5</v>
      </c>
      <c r="F27" s="39" t="s">
        <v>6</v>
      </c>
      <c r="G27" s="247"/>
    </row>
    <row r="28" spans="1:7" s="4" customFormat="1" ht="24" customHeight="1">
      <c r="A28" s="274">
        <v>17</v>
      </c>
      <c r="B28" s="194" t="s">
        <v>139</v>
      </c>
      <c r="C28" s="193">
        <v>60</v>
      </c>
      <c r="D28" s="193">
        <v>0.6</v>
      </c>
      <c r="E28" s="193">
        <v>2.7</v>
      </c>
      <c r="F28" s="193">
        <v>8.7</v>
      </c>
      <c r="G28" s="193">
        <v>60</v>
      </c>
    </row>
    <row r="29" spans="1:7" s="3" customFormat="1" ht="15">
      <c r="A29" s="109" t="s">
        <v>113</v>
      </c>
      <c r="B29" s="143" t="s">
        <v>95</v>
      </c>
      <c r="C29" s="47" t="s">
        <v>25</v>
      </c>
      <c r="D29" s="130">
        <v>1.4</v>
      </c>
      <c r="E29" s="47">
        <v>4.5</v>
      </c>
      <c r="F29" s="130">
        <v>6.8</v>
      </c>
      <c r="G29" s="130">
        <v>76</v>
      </c>
    </row>
    <row r="30" spans="1:7" s="3" customFormat="1" ht="15">
      <c r="A30" s="109" t="s">
        <v>153</v>
      </c>
      <c r="B30" s="143" t="s">
        <v>96</v>
      </c>
      <c r="C30" s="47">
        <v>90</v>
      </c>
      <c r="D30" s="130">
        <v>16.9</v>
      </c>
      <c r="E30" s="47">
        <v>17.5</v>
      </c>
      <c r="F30" s="130">
        <v>3.7</v>
      </c>
      <c r="G30" s="130">
        <v>240</v>
      </c>
    </row>
    <row r="31" spans="1:7" s="3" customFormat="1" ht="30">
      <c r="A31" s="109" t="s">
        <v>60</v>
      </c>
      <c r="B31" s="143" t="s">
        <v>66</v>
      </c>
      <c r="C31" s="47" t="s">
        <v>20</v>
      </c>
      <c r="D31" s="130">
        <v>5.5</v>
      </c>
      <c r="E31" s="47">
        <v>4.2</v>
      </c>
      <c r="F31" s="130">
        <v>33.3</v>
      </c>
      <c r="G31" s="130">
        <v>196</v>
      </c>
    </row>
    <row r="32" spans="1:7" s="3" customFormat="1" ht="15">
      <c r="A32" s="131" t="s">
        <v>155</v>
      </c>
      <c r="B32" s="145" t="s">
        <v>83</v>
      </c>
      <c r="C32" s="127">
        <v>200</v>
      </c>
      <c r="D32" s="119">
        <v>0.9</v>
      </c>
      <c r="E32" s="127">
        <v>0.05</v>
      </c>
      <c r="F32" s="119">
        <v>20.6</v>
      </c>
      <c r="G32" s="119">
        <v>89</v>
      </c>
    </row>
    <row r="33" spans="1:7" s="3" customFormat="1" ht="30">
      <c r="A33" s="131" t="s">
        <v>117</v>
      </c>
      <c r="B33" s="145" t="s">
        <v>69</v>
      </c>
      <c r="C33" s="127">
        <v>40</v>
      </c>
      <c r="D33" s="119">
        <v>3.2</v>
      </c>
      <c r="E33" s="127">
        <v>0.4</v>
      </c>
      <c r="F33" s="119">
        <v>22</v>
      </c>
      <c r="G33" s="119">
        <v>104</v>
      </c>
    </row>
    <row r="34" spans="1:7" s="3" customFormat="1" ht="30.75" thickBot="1">
      <c r="A34" s="273">
        <v>1.04</v>
      </c>
      <c r="B34" s="138" t="s">
        <v>97</v>
      </c>
      <c r="C34" s="49">
        <v>40</v>
      </c>
      <c r="D34" s="29">
        <v>3.2</v>
      </c>
      <c r="E34" s="49">
        <v>0.4</v>
      </c>
      <c r="F34" s="29">
        <v>18.4</v>
      </c>
      <c r="G34" s="29">
        <v>88</v>
      </c>
    </row>
    <row r="35" spans="1:7" s="3" customFormat="1" ht="16.5" thickBot="1">
      <c r="A35" s="196" t="s">
        <v>23</v>
      </c>
      <c r="B35" s="197"/>
      <c r="C35" s="30">
        <f>C28+C30+200+5+150+5+C32+C33+C34</f>
        <v>790</v>
      </c>
      <c r="D35" s="30">
        <f>D28+D29+D30+D31+D32+D33+D34</f>
        <v>31.699999999999996</v>
      </c>
      <c r="E35" s="30">
        <f>E28+E29+E30+E31+E32+E33+E34</f>
        <v>29.749999999999996</v>
      </c>
      <c r="F35" s="30">
        <f>F28+F29+F30+F31+F32+F33+F34</f>
        <v>113.5</v>
      </c>
      <c r="G35" s="30">
        <f>G28+G29+G30+G31+G32+G33+G34</f>
        <v>853</v>
      </c>
    </row>
    <row r="36" spans="1:7" s="4" customFormat="1" ht="17.25" customHeight="1" thickBot="1">
      <c r="A36" s="196" t="s">
        <v>36</v>
      </c>
      <c r="B36" s="197"/>
      <c r="C36" s="30">
        <f>C24+C35</f>
        <v>1290</v>
      </c>
      <c r="D36" s="30">
        <f>D35+D24</f>
        <v>52.03</v>
      </c>
      <c r="E36" s="30">
        <f>E35+E24</f>
        <v>49.22</v>
      </c>
      <c r="F36" s="30">
        <f>F35+F24</f>
        <v>189.13</v>
      </c>
      <c r="G36" s="30">
        <f>G35+G24</f>
        <v>1412.35</v>
      </c>
    </row>
    <row r="37" spans="1:7" s="4" customFormat="1" ht="75.75" customHeight="1">
      <c r="A37" s="235" t="s">
        <v>29</v>
      </c>
      <c r="B37" s="235"/>
      <c r="C37" s="235"/>
      <c r="D37" s="235"/>
      <c r="E37" s="235"/>
      <c r="F37" s="235"/>
      <c r="G37" s="235"/>
    </row>
    <row r="38" spans="1:7" s="4" customFormat="1" ht="17.25" customHeight="1">
      <c r="A38" s="157"/>
      <c r="B38" s="225" t="s">
        <v>119</v>
      </c>
      <c r="C38" s="225"/>
      <c r="D38" s="225"/>
      <c r="E38" s="225"/>
      <c r="F38" s="225"/>
      <c r="G38" s="225"/>
    </row>
    <row r="39" spans="1:7" s="4" customFormat="1" ht="34.5" customHeight="1">
      <c r="A39" s="157"/>
      <c r="B39" s="195" t="s">
        <v>157</v>
      </c>
      <c r="C39" s="42"/>
      <c r="D39" s="42"/>
      <c r="E39" s="42"/>
      <c r="F39" s="42"/>
      <c r="G39" s="42"/>
    </row>
    <row r="40" spans="1:7" s="4" customFormat="1" ht="27.75" customHeight="1">
      <c r="A40" s="208" t="s">
        <v>140</v>
      </c>
      <c r="B40" s="208"/>
      <c r="C40" s="208"/>
      <c r="D40" s="208"/>
      <c r="E40" s="208"/>
      <c r="F40" s="208"/>
      <c r="G40" s="208"/>
    </row>
    <row r="41" spans="1:7" s="4" customFormat="1" ht="17.25" customHeight="1" thickBot="1">
      <c r="A41" s="157"/>
      <c r="B41" s="102"/>
      <c r="C41" s="42"/>
      <c r="D41" s="42"/>
      <c r="E41" s="42"/>
      <c r="F41" s="42"/>
      <c r="G41" s="42"/>
    </row>
    <row r="42" spans="1:7" s="4" customFormat="1" ht="17.25" customHeight="1" thickBot="1">
      <c r="A42" s="236" t="s">
        <v>16</v>
      </c>
      <c r="B42" s="238" t="s">
        <v>0</v>
      </c>
      <c r="C42" s="240" t="s">
        <v>19</v>
      </c>
      <c r="D42" s="228" t="s">
        <v>17</v>
      </c>
      <c r="E42" s="229"/>
      <c r="F42" s="229"/>
      <c r="G42" s="242" t="s">
        <v>18</v>
      </c>
    </row>
    <row r="43" spans="1:7" s="4" customFormat="1" ht="29.25" customHeight="1" thickBot="1">
      <c r="A43" s="237"/>
      <c r="B43" s="239"/>
      <c r="C43" s="241"/>
      <c r="D43" s="8" t="s">
        <v>4</v>
      </c>
      <c r="E43" s="11" t="s">
        <v>5</v>
      </c>
      <c r="F43" s="10" t="s">
        <v>6</v>
      </c>
      <c r="G43" s="243"/>
    </row>
    <row r="44" spans="1:7" s="4" customFormat="1" ht="28.5" customHeight="1">
      <c r="A44" s="23">
        <v>1</v>
      </c>
      <c r="B44" s="147" t="s">
        <v>51</v>
      </c>
      <c r="C44" s="25" t="s">
        <v>21</v>
      </c>
      <c r="D44" s="25">
        <f>7.8+0.3</f>
        <v>8.1</v>
      </c>
      <c r="E44" s="25">
        <f>3.66+1.4</f>
        <v>5.0600000000000005</v>
      </c>
      <c r="F44" s="25">
        <f>5.1+1.9</f>
        <v>7</v>
      </c>
      <c r="G44" s="25">
        <f>83.4+22</f>
        <v>105.4</v>
      </c>
    </row>
    <row r="45" spans="1:7" s="4" customFormat="1" ht="20.25" customHeight="1">
      <c r="A45" s="26">
        <v>172</v>
      </c>
      <c r="B45" s="138" t="s">
        <v>37</v>
      </c>
      <c r="C45" s="130" t="s">
        <v>25</v>
      </c>
      <c r="D45" s="130">
        <v>11.2</v>
      </c>
      <c r="E45" s="130">
        <v>7</v>
      </c>
      <c r="F45" s="130">
        <v>46.2</v>
      </c>
      <c r="G45" s="130">
        <v>296</v>
      </c>
    </row>
    <row r="46" spans="1:7" s="4" customFormat="1" ht="17.25" customHeight="1">
      <c r="A46" s="26">
        <v>282</v>
      </c>
      <c r="B46" s="138" t="s">
        <v>10</v>
      </c>
      <c r="C46" s="130">
        <v>200</v>
      </c>
      <c r="D46" s="130">
        <v>0.1</v>
      </c>
      <c r="E46" s="130">
        <v>0</v>
      </c>
      <c r="F46" s="130">
        <v>9.1</v>
      </c>
      <c r="G46" s="130">
        <v>35</v>
      </c>
    </row>
    <row r="47" spans="1:7" s="4" customFormat="1" ht="25.5" customHeight="1">
      <c r="A47" s="118">
        <v>1.04</v>
      </c>
      <c r="B47" s="138" t="s">
        <v>98</v>
      </c>
      <c r="C47" s="119">
        <v>45</v>
      </c>
      <c r="D47" s="119">
        <v>3.37</v>
      </c>
      <c r="E47" s="119">
        <v>0.45</v>
      </c>
      <c r="F47" s="119">
        <v>21.6</v>
      </c>
      <c r="G47" s="119">
        <v>103.95</v>
      </c>
    </row>
    <row r="48" spans="1:7" s="4" customFormat="1" ht="17.25" customHeight="1" thickBot="1">
      <c r="A48" s="105" t="s">
        <v>154</v>
      </c>
      <c r="B48" s="138" t="s">
        <v>38</v>
      </c>
      <c r="C48" s="29">
        <v>10</v>
      </c>
      <c r="D48" s="29">
        <v>0.1</v>
      </c>
      <c r="E48" s="29">
        <v>8.3</v>
      </c>
      <c r="F48" s="29">
        <v>0.1</v>
      </c>
      <c r="G48" s="29">
        <v>75</v>
      </c>
    </row>
    <row r="49" spans="1:7" s="4" customFormat="1" ht="17.25" customHeight="1" thickBot="1">
      <c r="A49" s="196" t="s">
        <v>121</v>
      </c>
      <c r="B49" s="197"/>
      <c r="C49" s="30">
        <f>60+30+200+5+C46+C47+C48</f>
        <v>550</v>
      </c>
      <c r="D49" s="31">
        <f>D44+D45+D46+D47+D48</f>
        <v>22.87</v>
      </c>
      <c r="E49" s="31">
        <f>E44+E45+E46+E47+E48</f>
        <v>20.810000000000002</v>
      </c>
      <c r="F49" s="31">
        <f>F44+F45+F46+F47+F48</f>
        <v>84</v>
      </c>
      <c r="G49" s="31">
        <f>G44+G45+G46+G47+G48</f>
        <v>615.35</v>
      </c>
    </row>
    <row r="50" spans="1:7" s="4" customFormat="1" ht="17.25" customHeight="1">
      <c r="A50" s="157"/>
      <c r="B50" s="102"/>
      <c r="C50" s="42"/>
      <c r="D50" s="43"/>
      <c r="E50" s="43"/>
      <c r="F50" s="43"/>
      <c r="G50" s="43"/>
    </row>
    <row r="51" spans="1:7" s="4" customFormat="1" ht="17.25" customHeight="1">
      <c r="A51" s="210" t="s">
        <v>141</v>
      </c>
      <c r="B51" s="211"/>
      <c r="C51" s="211"/>
      <c r="D51" s="211"/>
      <c r="E51" s="211"/>
      <c r="F51" s="211"/>
      <c r="G51" s="211"/>
    </row>
    <row r="52" spans="1:7" s="4" customFormat="1" ht="17.25" customHeight="1" thickBot="1">
      <c r="A52" s="152"/>
      <c r="B52" s="153"/>
      <c r="C52" s="153"/>
      <c r="D52" s="153"/>
      <c r="E52" s="153"/>
      <c r="F52" s="153"/>
      <c r="G52" s="153"/>
    </row>
    <row r="53" spans="1:7" s="4" customFormat="1" ht="17.25" customHeight="1" thickBot="1">
      <c r="A53" s="198" t="s">
        <v>16</v>
      </c>
      <c r="B53" s="200" t="s">
        <v>0</v>
      </c>
      <c r="C53" s="202" t="s">
        <v>19</v>
      </c>
      <c r="D53" s="204" t="s">
        <v>17</v>
      </c>
      <c r="E53" s="205"/>
      <c r="F53" s="205"/>
      <c r="G53" s="206" t="s">
        <v>18</v>
      </c>
    </row>
    <row r="54" spans="1:7" s="4" customFormat="1" ht="30.75" customHeight="1" thickBot="1">
      <c r="A54" s="199"/>
      <c r="B54" s="201"/>
      <c r="C54" s="203"/>
      <c r="D54" s="37" t="s">
        <v>4</v>
      </c>
      <c r="E54" s="38" t="s">
        <v>5</v>
      </c>
      <c r="F54" s="39" t="s">
        <v>6</v>
      </c>
      <c r="G54" s="207"/>
    </row>
    <row r="55" spans="1:7" s="4" customFormat="1" ht="30.75" customHeight="1">
      <c r="A55" s="92">
        <v>1</v>
      </c>
      <c r="B55" s="147" t="s">
        <v>51</v>
      </c>
      <c r="C55" s="25" t="s">
        <v>21</v>
      </c>
      <c r="D55" s="25">
        <f>7.8+0.3</f>
        <v>8.1</v>
      </c>
      <c r="E55" s="25">
        <f>3.66+1.4</f>
        <v>5.0600000000000005</v>
      </c>
      <c r="F55" s="25">
        <f>5.1+1.9</f>
        <v>7</v>
      </c>
      <c r="G55" s="25">
        <f>83.4+22</f>
        <v>105.4</v>
      </c>
    </row>
    <row r="56" spans="1:7" s="4" customFormat="1" ht="17.25" customHeight="1">
      <c r="A56" s="93">
        <v>172</v>
      </c>
      <c r="B56" s="138" t="s">
        <v>37</v>
      </c>
      <c r="C56" s="111" t="s">
        <v>25</v>
      </c>
      <c r="D56" s="130">
        <v>11.2</v>
      </c>
      <c r="E56" s="130">
        <v>7</v>
      </c>
      <c r="F56" s="130">
        <v>46.2</v>
      </c>
      <c r="G56" s="130">
        <v>296</v>
      </c>
    </row>
    <row r="57" spans="1:7" s="4" customFormat="1" ht="17.25" customHeight="1">
      <c r="A57" s="93">
        <v>282</v>
      </c>
      <c r="B57" s="138" t="s">
        <v>10</v>
      </c>
      <c r="C57" s="130">
        <v>200</v>
      </c>
      <c r="D57" s="130">
        <v>0.1</v>
      </c>
      <c r="E57" s="130">
        <v>0</v>
      </c>
      <c r="F57" s="130">
        <v>9.1</v>
      </c>
      <c r="G57" s="130">
        <v>35</v>
      </c>
    </row>
    <row r="58" spans="1:7" s="4" customFormat="1" ht="36" customHeight="1">
      <c r="A58" s="273">
        <v>1.04</v>
      </c>
      <c r="B58" s="138" t="s">
        <v>97</v>
      </c>
      <c r="C58" s="119">
        <v>45</v>
      </c>
      <c r="D58" s="119">
        <v>3.37</v>
      </c>
      <c r="E58" s="119">
        <v>0.45</v>
      </c>
      <c r="F58" s="119">
        <v>21.6</v>
      </c>
      <c r="G58" s="119">
        <v>103.95</v>
      </c>
    </row>
    <row r="59" spans="1:7" s="4" customFormat="1" ht="17.25" customHeight="1" thickBot="1">
      <c r="A59" s="110" t="s">
        <v>54</v>
      </c>
      <c r="B59" s="138" t="s">
        <v>38</v>
      </c>
      <c r="C59" s="29">
        <v>10</v>
      </c>
      <c r="D59" s="29">
        <v>0.1</v>
      </c>
      <c r="E59" s="29">
        <v>8.3</v>
      </c>
      <c r="F59" s="29">
        <v>0.1</v>
      </c>
      <c r="G59" s="29">
        <v>75</v>
      </c>
    </row>
    <row r="60" spans="1:7" s="4" customFormat="1" ht="17.25" customHeight="1" thickBot="1">
      <c r="A60" s="196" t="s">
        <v>22</v>
      </c>
      <c r="B60" s="197"/>
      <c r="C60" s="30">
        <f>60+30+200+5+C57+C58+C59</f>
        <v>550</v>
      </c>
      <c r="D60" s="31">
        <f>D55+D56+D57+D58+D59</f>
        <v>22.87</v>
      </c>
      <c r="E60" s="31">
        <f>E55+E56+E57+E58+E59</f>
        <v>20.810000000000002</v>
      </c>
      <c r="F60" s="31">
        <f>F55+F56+F57+F58+F59</f>
        <v>84</v>
      </c>
      <c r="G60" s="31">
        <f>G55+G56+G57+G58+G59</f>
        <v>615.35</v>
      </c>
    </row>
    <row r="61" spans="1:7" s="4" customFormat="1" ht="17.25" customHeight="1" thickBot="1">
      <c r="A61" s="40"/>
      <c r="B61" s="41"/>
      <c r="C61" s="42"/>
      <c r="D61" s="43"/>
      <c r="E61" s="43"/>
      <c r="F61" s="43"/>
      <c r="G61" s="43"/>
    </row>
    <row r="62" spans="1:7" s="4" customFormat="1" ht="17.25" customHeight="1" thickBot="1">
      <c r="A62" s="198" t="s">
        <v>16</v>
      </c>
      <c r="B62" s="200" t="s">
        <v>9</v>
      </c>
      <c r="C62" s="202" t="s">
        <v>19</v>
      </c>
      <c r="D62" s="204" t="s">
        <v>17</v>
      </c>
      <c r="E62" s="205"/>
      <c r="F62" s="205"/>
      <c r="G62" s="206" t="s">
        <v>18</v>
      </c>
    </row>
    <row r="63" spans="1:7" s="4" customFormat="1" ht="24.75" customHeight="1" thickBot="1">
      <c r="A63" s="199"/>
      <c r="B63" s="201"/>
      <c r="C63" s="203"/>
      <c r="D63" s="37" t="s">
        <v>4</v>
      </c>
      <c r="E63" s="38" t="s">
        <v>5</v>
      </c>
      <c r="F63" s="39" t="s">
        <v>6</v>
      </c>
      <c r="G63" s="207"/>
    </row>
    <row r="64" spans="1:7" s="4" customFormat="1" ht="17.25" customHeight="1">
      <c r="A64" s="274">
        <v>17</v>
      </c>
      <c r="B64" s="162" t="s">
        <v>142</v>
      </c>
      <c r="C64" s="163">
        <v>100</v>
      </c>
      <c r="D64" s="164">
        <v>1</v>
      </c>
      <c r="E64" s="163">
        <v>4.5</v>
      </c>
      <c r="F64" s="164">
        <v>14.5</v>
      </c>
      <c r="G64" s="275">
        <v>100</v>
      </c>
    </row>
    <row r="65" spans="1:7" s="4" customFormat="1" ht="17.25" customHeight="1">
      <c r="A65" s="109" t="s">
        <v>113</v>
      </c>
      <c r="B65" s="143" t="s">
        <v>95</v>
      </c>
      <c r="C65" s="47" t="s">
        <v>143</v>
      </c>
      <c r="D65" s="130">
        <v>1.7</v>
      </c>
      <c r="E65" s="47">
        <v>5.6</v>
      </c>
      <c r="F65" s="130">
        <v>8.4</v>
      </c>
      <c r="G65" s="130">
        <v>91</v>
      </c>
    </row>
    <row r="66" spans="1:7" s="4" customFormat="1" ht="17.25" customHeight="1">
      <c r="A66" s="109" t="s">
        <v>153</v>
      </c>
      <c r="B66" s="143" t="s">
        <v>96</v>
      </c>
      <c r="C66" s="47">
        <v>90</v>
      </c>
      <c r="D66" s="130">
        <v>16.9</v>
      </c>
      <c r="E66" s="47">
        <v>17.5</v>
      </c>
      <c r="F66" s="130">
        <v>3.7</v>
      </c>
      <c r="G66" s="130">
        <v>240</v>
      </c>
    </row>
    <row r="67" spans="1:7" s="4" customFormat="1" ht="29.25" customHeight="1">
      <c r="A67" s="109" t="s">
        <v>60</v>
      </c>
      <c r="B67" s="143" t="s">
        <v>66</v>
      </c>
      <c r="C67" s="47" t="s">
        <v>130</v>
      </c>
      <c r="D67" s="130">
        <v>5.5</v>
      </c>
      <c r="E67" s="47">
        <v>4.2</v>
      </c>
      <c r="F67" s="130">
        <v>33.3</v>
      </c>
      <c r="G67" s="130">
        <v>196</v>
      </c>
    </row>
    <row r="68" spans="1:7" s="4" customFormat="1" ht="30.75" customHeight="1">
      <c r="A68" s="131" t="s">
        <v>155</v>
      </c>
      <c r="B68" s="145" t="s">
        <v>83</v>
      </c>
      <c r="C68" s="127">
        <v>200</v>
      </c>
      <c r="D68" s="119">
        <v>0.9</v>
      </c>
      <c r="E68" s="127">
        <v>0.05</v>
      </c>
      <c r="F68" s="119">
        <v>20.6</v>
      </c>
      <c r="G68" s="119">
        <v>89</v>
      </c>
    </row>
    <row r="69" spans="1:7" ht="27.75" customHeight="1">
      <c r="A69" s="131" t="s">
        <v>117</v>
      </c>
      <c r="B69" s="145" t="s">
        <v>69</v>
      </c>
      <c r="C69" s="127">
        <v>40</v>
      </c>
      <c r="D69" s="119">
        <v>3.2</v>
      </c>
      <c r="E69" s="127">
        <v>0.4</v>
      </c>
      <c r="F69" s="119">
        <v>22</v>
      </c>
      <c r="G69" s="119">
        <v>104</v>
      </c>
    </row>
    <row r="70" spans="1:7" ht="28.5" customHeight="1" thickBot="1">
      <c r="A70" s="273">
        <v>1.04</v>
      </c>
      <c r="B70" s="138" t="s">
        <v>97</v>
      </c>
      <c r="C70" s="49">
        <v>40</v>
      </c>
      <c r="D70" s="29">
        <v>3.2</v>
      </c>
      <c r="E70" s="49">
        <v>0.4</v>
      </c>
      <c r="F70" s="29">
        <v>18.4</v>
      </c>
      <c r="G70" s="29">
        <v>88</v>
      </c>
    </row>
    <row r="71" spans="1:7" ht="15.75" customHeight="1" thickBot="1">
      <c r="A71" s="196" t="s">
        <v>23</v>
      </c>
      <c r="B71" s="197"/>
      <c r="C71" s="30">
        <f>C64+250+8+C66+180+5+C68+C69+C70</f>
        <v>913</v>
      </c>
      <c r="D71" s="30">
        <f>D64+D65+D66+D67+D68+D69+D70</f>
        <v>32.4</v>
      </c>
      <c r="E71" s="30">
        <f>E64+E65+E66+E67+E68+E69+E70</f>
        <v>32.65</v>
      </c>
      <c r="F71" s="30">
        <f>F64+F65+F66+F67+F68+F69+F70</f>
        <v>120.9</v>
      </c>
      <c r="G71" s="30">
        <f>G64+G65+G66+G67+G68+G69+G70</f>
        <v>908</v>
      </c>
    </row>
    <row r="72" spans="1:7" ht="17.25" customHeight="1" thickBot="1">
      <c r="A72" s="196" t="s">
        <v>36</v>
      </c>
      <c r="B72" s="197"/>
      <c r="C72" s="30">
        <f>C60+C71</f>
        <v>1463</v>
      </c>
      <c r="D72" s="30">
        <f>D60+D71</f>
        <v>55.269999999999996</v>
      </c>
      <c r="E72" s="30">
        <f>E60+E71</f>
        <v>53.46</v>
      </c>
      <c r="F72" s="30">
        <f>F60+F71</f>
        <v>204.9</v>
      </c>
      <c r="G72" s="30">
        <f>G60+G71</f>
        <v>1523.35</v>
      </c>
    </row>
    <row r="73" spans="1:7" ht="17.25" customHeight="1" thickBot="1">
      <c r="A73" s="151"/>
      <c r="B73" s="166"/>
      <c r="C73" s="167"/>
      <c r="D73" s="167"/>
      <c r="E73" s="167"/>
      <c r="F73" s="167"/>
      <c r="G73" s="168"/>
    </row>
    <row r="74" spans="1:7" ht="30" customHeight="1" thickBot="1">
      <c r="A74" s="249" t="s">
        <v>12</v>
      </c>
      <c r="B74" s="250"/>
      <c r="C74" s="250"/>
      <c r="D74" s="250"/>
      <c r="E74" s="250"/>
      <c r="F74" s="250"/>
      <c r="G74" s="251"/>
    </row>
    <row r="75" spans="1:7" ht="18" customHeight="1" thickBot="1">
      <c r="A75" s="178"/>
      <c r="B75" s="179"/>
      <c r="C75" s="179"/>
      <c r="D75" s="180"/>
      <c r="E75" s="180"/>
      <c r="F75" s="180"/>
      <c r="G75" s="181"/>
    </row>
    <row r="76" spans="1:7" ht="15" customHeight="1" thickBot="1">
      <c r="A76" s="223" t="s">
        <v>16</v>
      </c>
      <c r="B76" s="218" t="s">
        <v>12</v>
      </c>
      <c r="C76" s="202" t="s">
        <v>19</v>
      </c>
      <c r="D76" s="204" t="s">
        <v>17</v>
      </c>
      <c r="E76" s="220"/>
      <c r="F76" s="221"/>
      <c r="G76" s="231" t="s">
        <v>18</v>
      </c>
    </row>
    <row r="77" spans="1:7" s="3" customFormat="1" ht="30.75" thickBot="1">
      <c r="A77" s="224"/>
      <c r="B77" s="219"/>
      <c r="C77" s="203"/>
      <c r="D77" s="37" t="s">
        <v>4</v>
      </c>
      <c r="E77" s="38" t="s">
        <v>5</v>
      </c>
      <c r="F77" s="39" t="s">
        <v>6</v>
      </c>
      <c r="G77" s="232"/>
    </row>
    <row r="78" spans="1:7" s="3" customFormat="1" ht="15">
      <c r="A78" s="276">
        <v>53</v>
      </c>
      <c r="B78" s="175" t="s">
        <v>107</v>
      </c>
      <c r="C78" s="174" t="s">
        <v>143</v>
      </c>
      <c r="D78" s="164">
        <v>1.7</v>
      </c>
      <c r="E78" s="174">
        <v>5.6</v>
      </c>
      <c r="F78" s="164">
        <v>8.4</v>
      </c>
      <c r="G78" s="174">
        <v>91</v>
      </c>
    </row>
    <row r="79" spans="1:7" s="3" customFormat="1" ht="16.5" customHeight="1">
      <c r="A79" s="93">
        <v>260</v>
      </c>
      <c r="B79" s="143" t="s">
        <v>88</v>
      </c>
      <c r="C79" s="130">
        <v>70</v>
      </c>
      <c r="D79" s="130">
        <v>13.3</v>
      </c>
      <c r="E79" s="130">
        <v>9.1</v>
      </c>
      <c r="F79" s="130">
        <v>24.9</v>
      </c>
      <c r="G79" s="130">
        <v>237</v>
      </c>
    </row>
    <row r="80" spans="1:7" s="3" customFormat="1" ht="30">
      <c r="A80" s="273">
        <v>1.04</v>
      </c>
      <c r="B80" s="138" t="s">
        <v>97</v>
      </c>
      <c r="C80" s="130">
        <v>45</v>
      </c>
      <c r="D80" s="130">
        <v>3.37</v>
      </c>
      <c r="E80" s="130">
        <v>0.45</v>
      </c>
      <c r="F80" s="130">
        <v>21.6</v>
      </c>
      <c r="G80" s="130">
        <v>103.95</v>
      </c>
    </row>
    <row r="81" spans="1:7" s="3" customFormat="1" ht="15.75" thickBot="1">
      <c r="A81" s="110" t="s">
        <v>115</v>
      </c>
      <c r="B81" s="144" t="s">
        <v>89</v>
      </c>
      <c r="C81" s="29">
        <v>200</v>
      </c>
      <c r="D81" s="29">
        <v>0</v>
      </c>
      <c r="E81" s="29">
        <v>0</v>
      </c>
      <c r="F81" s="29">
        <v>23.4</v>
      </c>
      <c r="G81" s="29">
        <v>94</v>
      </c>
    </row>
    <row r="82" spans="1:7" s="4" customFormat="1" ht="16.5" thickBot="1">
      <c r="A82" s="196" t="s">
        <v>24</v>
      </c>
      <c r="B82" s="197"/>
      <c r="C82" s="30">
        <f>250+8+C79+C80+C81</f>
        <v>573</v>
      </c>
      <c r="D82" s="30">
        <f>D78+D79+D80+D81</f>
        <v>18.37</v>
      </c>
      <c r="E82" s="30">
        <f>E78+E79+E80+E81</f>
        <v>15.149999999999999</v>
      </c>
      <c r="F82" s="30">
        <f>F78+F79+F80+F81</f>
        <v>78.3</v>
      </c>
      <c r="G82" s="30">
        <f>G78+G79+G80+G81</f>
        <v>525.95</v>
      </c>
    </row>
    <row r="83" spans="1:8" ht="17.25" customHeight="1">
      <c r="A83" s="51"/>
      <c r="B83" s="33"/>
      <c r="C83" s="54"/>
      <c r="D83" s="54"/>
      <c r="E83" s="54"/>
      <c r="F83" s="54"/>
      <c r="G83" s="54"/>
      <c r="H83" s="13"/>
    </row>
    <row r="84" spans="1:8" ht="103.5" customHeight="1">
      <c r="A84" s="222" t="s">
        <v>28</v>
      </c>
      <c r="B84" s="222"/>
      <c r="C84" s="222"/>
      <c r="D84" s="222"/>
      <c r="E84" s="222"/>
      <c r="F84" s="222"/>
      <c r="G84" s="222"/>
      <c r="H84" s="13">
        <v>45</v>
      </c>
    </row>
    <row r="85" spans="1:7" ht="19.5" customHeight="1">
      <c r="A85" s="55"/>
      <c r="B85" s="225" t="s">
        <v>119</v>
      </c>
      <c r="C85" s="225"/>
      <c r="D85" s="225"/>
      <c r="E85" s="225"/>
      <c r="F85" s="225"/>
      <c r="G85" s="225"/>
    </row>
    <row r="86" spans="1:7" ht="19.5" customHeight="1">
      <c r="A86" s="55"/>
      <c r="B86" s="195" t="s">
        <v>137</v>
      </c>
      <c r="C86" s="57"/>
      <c r="D86" s="57"/>
      <c r="E86" s="57"/>
      <c r="F86" s="57"/>
      <c r="G86" s="57"/>
    </row>
    <row r="87" spans="1:7" ht="19.5" customHeight="1">
      <c r="A87" s="208" t="s">
        <v>138</v>
      </c>
      <c r="B87" s="208"/>
      <c r="C87" s="208"/>
      <c r="D87" s="208"/>
      <c r="E87" s="208"/>
      <c r="F87" s="208"/>
      <c r="G87" s="208"/>
    </row>
    <row r="88" spans="1:7" ht="19.5" customHeight="1" thickBot="1">
      <c r="A88" s="58"/>
      <c r="B88" s="59"/>
      <c r="C88" s="60"/>
      <c r="D88" s="60"/>
      <c r="E88" s="60"/>
      <c r="F88" s="60"/>
      <c r="G88" s="60"/>
    </row>
    <row r="89" spans="1:7" ht="15.75" thickBot="1">
      <c r="A89" s="198" t="s">
        <v>16</v>
      </c>
      <c r="B89" s="200" t="s">
        <v>0</v>
      </c>
      <c r="C89" s="202" t="s">
        <v>19</v>
      </c>
      <c r="D89" s="204" t="s">
        <v>17</v>
      </c>
      <c r="E89" s="205"/>
      <c r="F89" s="205"/>
      <c r="G89" s="206" t="s">
        <v>18</v>
      </c>
    </row>
    <row r="90" spans="1:7" ht="30.75" thickBot="1">
      <c r="A90" s="199"/>
      <c r="B90" s="201"/>
      <c r="C90" s="203"/>
      <c r="D90" s="37" t="s">
        <v>4</v>
      </c>
      <c r="E90" s="38" t="s">
        <v>5</v>
      </c>
      <c r="F90" s="39" t="s">
        <v>6</v>
      </c>
      <c r="G90" s="207"/>
    </row>
    <row r="91" spans="1:7" s="3" customFormat="1" ht="15">
      <c r="A91" s="61">
        <v>175</v>
      </c>
      <c r="B91" s="53" t="s">
        <v>13</v>
      </c>
      <c r="C91" s="25" t="s">
        <v>111</v>
      </c>
      <c r="D91" s="25">
        <v>6.66</v>
      </c>
      <c r="E91" s="25">
        <v>10.56</v>
      </c>
      <c r="F91" s="25">
        <v>42.12</v>
      </c>
      <c r="G91" s="25">
        <v>300</v>
      </c>
    </row>
    <row r="92" spans="1:7" s="3" customFormat="1" ht="15">
      <c r="A92" s="120">
        <v>1.12</v>
      </c>
      <c r="B92" s="121" t="s">
        <v>39</v>
      </c>
      <c r="C92" s="117">
        <v>40</v>
      </c>
      <c r="D92" s="117">
        <v>3.9</v>
      </c>
      <c r="E92" s="117">
        <v>1.6</v>
      </c>
      <c r="F92" s="117">
        <v>35.6</v>
      </c>
      <c r="G92" s="117">
        <v>172.4</v>
      </c>
    </row>
    <row r="93" spans="1:7" s="3" customFormat="1" ht="15">
      <c r="A93" s="26">
        <v>4.1</v>
      </c>
      <c r="B93" s="46" t="s">
        <v>14</v>
      </c>
      <c r="C93" s="28">
        <v>10</v>
      </c>
      <c r="D93" s="28">
        <v>2.7</v>
      </c>
      <c r="E93" s="28">
        <v>2.65</v>
      </c>
      <c r="F93" s="28">
        <v>0</v>
      </c>
      <c r="G93" s="28">
        <v>34.65</v>
      </c>
    </row>
    <row r="94" spans="1:7" s="3" customFormat="1" ht="15">
      <c r="A94" s="107" t="s">
        <v>55</v>
      </c>
      <c r="B94" s="46" t="s">
        <v>40</v>
      </c>
      <c r="C94" s="28">
        <v>200</v>
      </c>
      <c r="D94" s="28">
        <v>3.1</v>
      </c>
      <c r="E94" s="28">
        <v>3.2</v>
      </c>
      <c r="F94" s="28">
        <v>19.4</v>
      </c>
      <c r="G94" s="28">
        <v>115</v>
      </c>
    </row>
    <row r="95" spans="1:7" s="3" customFormat="1" ht="15.75" thickBot="1">
      <c r="A95" s="122" t="s">
        <v>56</v>
      </c>
      <c r="B95" s="123" t="s">
        <v>41</v>
      </c>
      <c r="C95" s="119">
        <v>100</v>
      </c>
      <c r="D95" s="119">
        <v>0.22</v>
      </c>
      <c r="E95" s="119">
        <v>0.14</v>
      </c>
      <c r="F95" s="119">
        <v>11.63</v>
      </c>
      <c r="G95" s="119">
        <v>44</v>
      </c>
    </row>
    <row r="96" spans="1:7" s="4" customFormat="1" ht="16.5" thickBot="1">
      <c r="A96" s="196" t="s">
        <v>22</v>
      </c>
      <c r="B96" s="197"/>
      <c r="C96" s="30">
        <f>180+5+C92+C93+C94+C95</f>
        <v>535</v>
      </c>
      <c r="D96" s="31">
        <f>D91+D92+D93+D94+D95</f>
        <v>16.580000000000002</v>
      </c>
      <c r="E96" s="31">
        <f>E91+E92+E93+E94+E95</f>
        <v>18.150000000000002</v>
      </c>
      <c r="F96" s="31">
        <f>F91+F92+F93+F94+F95</f>
        <v>108.75</v>
      </c>
      <c r="G96" s="31">
        <f>G91+G92+G93+G94+G95</f>
        <v>666.05</v>
      </c>
    </row>
    <row r="97" spans="1:7" s="4" customFormat="1" ht="15.75">
      <c r="A97" s="157"/>
      <c r="B97" s="102"/>
      <c r="C97" s="42"/>
      <c r="D97" s="43"/>
      <c r="E97" s="43"/>
      <c r="F97" s="43"/>
      <c r="G97" s="43"/>
    </row>
    <row r="98" spans="1:7" s="4" customFormat="1" ht="19.5" customHeight="1">
      <c r="A98" s="210" t="s">
        <v>123</v>
      </c>
      <c r="B98" s="211"/>
      <c r="C98" s="211"/>
      <c r="D98" s="211"/>
      <c r="E98" s="211"/>
      <c r="F98" s="211"/>
      <c r="G98" s="211"/>
    </row>
    <row r="99" spans="1:7" s="4" customFormat="1" ht="19.5" customHeight="1" thickBot="1">
      <c r="A99" s="152"/>
      <c r="B99" s="153"/>
      <c r="C99" s="153"/>
      <c r="D99" s="153"/>
      <c r="E99" s="153"/>
      <c r="F99" s="153"/>
      <c r="G99" s="153"/>
    </row>
    <row r="100" spans="1:7" ht="15.75" customHeight="1" thickBot="1">
      <c r="A100" s="198" t="s">
        <v>16</v>
      </c>
      <c r="B100" s="200" t="s">
        <v>0</v>
      </c>
      <c r="C100" s="202" t="s">
        <v>19</v>
      </c>
      <c r="D100" s="204" t="s">
        <v>17</v>
      </c>
      <c r="E100" s="205"/>
      <c r="F100" s="205"/>
      <c r="G100" s="206" t="s">
        <v>18</v>
      </c>
    </row>
    <row r="101" spans="1:7" ht="30" customHeight="1" thickBot="1">
      <c r="A101" s="199"/>
      <c r="B101" s="201"/>
      <c r="C101" s="203"/>
      <c r="D101" s="37" t="s">
        <v>4</v>
      </c>
      <c r="E101" s="38" t="s">
        <v>5</v>
      </c>
      <c r="F101" s="39" t="s">
        <v>6</v>
      </c>
      <c r="G101" s="207"/>
    </row>
    <row r="102" spans="1:7" s="3" customFormat="1" ht="15">
      <c r="A102" s="101">
        <v>175</v>
      </c>
      <c r="B102" s="146" t="s">
        <v>13</v>
      </c>
      <c r="C102" s="25" t="s">
        <v>130</v>
      </c>
      <c r="D102" s="25">
        <v>6.66</v>
      </c>
      <c r="E102" s="25">
        <v>10.56</v>
      </c>
      <c r="F102" s="25">
        <v>42.12</v>
      </c>
      <c r="G102" s="25">
        <v>300</v>
      </c>
    </row>
    <row r="103" spans="1:7" s="3" customFormat="1" ht="15">
      <c r="A103" s="277">
        <v>1.12</v>
      </c>
      <c r="B103" s="141" t="s">
        <v>39</v>
      </c>
      <c r="C103" s="117">
        <v>40</v>
      </c>
      <c r="D103" s="117">
        <v>3.9</v>
      </c>
      <c r="E103" s="117">
        <v>1.6</v>
      </c>
      <c r="F103" s="117">
        <v>35.6</v>
      </c>
      <c r="G103" s="117">
        <v>172.4</v>
      </c>
    </row>
    <row r="104" spans="1:7" s="3" customFormat="1" ht="15">
      <c r="A104" s="93">
        <v>4.1</v>
      </c>
      <c r="B104" s="143" t="s">
        <v>14</v>
      </c>
      <c r="C104" s="130">
        <v>10</v>
      </c>
      <c r="D104" s="130">
        <v>2.7</v>
      </c>
      <c r="E104" s="130">
        <v>2.65</v>
      </c>
      <c r="F104" s="130">
        <v>0</v>
      </c>
      <c r="G104" s="130">
        <v>34.65</v>
      </c>
    </row>
    <row r="105" spans="1:7" s="3" customFormat="1" ht="15">
      <c r="A105" s="109" t="s">
        <v>55</v>
      </c>
      <c r="B105" s="143" t="s">
        <v>40</v>
      </c>
      <c r="C105" s="130">
        <v>200</v>
      </c>
      <c r="D105" s="130">
        <v>3.1</v>
      </c>
      <c r="E105" s="130">
        <v>3.2</v>
      </c>
      <c r="F105" s="130">
        <v>19.4</v>
      </c>
      <c r="G105" s="130">
        <v>115</v>
      </c>
    </row>
    <row r="106" spans="1:7" s="3" customFormat="1" ht="15.75" thickBot="1">
      <c r="A106" s="131" t="s">
        <v>56</v>
      </c>
      <c r="B106" s="145" t="s">
        <v>41</v>
      </c>
      <c r="C106" s="119">
        <v>100</v>
      </c>
      <c r="D106" s="119">
        <v>0.22</v>
      </c>
      <c r="E106" s="119">
        <v>0.14</v>
      </c>
      <c r="F106" s="119">
        <v>11.63</v>
      </c>
      <c r="G106" s="119">
        <v>44</v>
      </c>
    </row>
    <row r="107" spans="1:7" s="3" customFormat="1" ht="16.5" thickBot="1">
      <c r="A107" s="196" t="s">
        <v>22</v>
      </c>
      <c r="B107" s="197"/>
      <c r="C107" s="30">
        <f>180+5+C103+C104+C105+C106</f>
        <v>535</v>
      </c>
      <c r="D107" s="31">
        <f>SUM(D102:D106)</f>
        <v>16.580000000000002</v>
      </c>
      <c r="E107" s="31">
        <f>SUM(E102:E106)</f>
        <v>18.150000000000002</v>
      </c>
      <c r="F107" s="31">
        <f>SUM(F102:F106)</f>
        <v>108.75</v>
      </c>
      <c r="G107" s="31">
        <f>SUM(G102:G106)</f>
        <v>666.05</v>
      </c>
    </row>
    <row r="108" spans="1:7" s="3" customFormat="1" ht="19.5" customHeight="1" thickBot="1">
      <c r="A108" s="62"/>
      <c r="B108" s="33"/>
      <c r="C108" s="54"/>
      <c r="D108" s="54"/>
      <c r="E108" s="54"/>
      <c r="F108" s="54"/>
      <c r="G108" s="54"/>
    </row>
    <row r="109" spans="1:7" s="3" customFormat="1" ht="15.75" customHeight="1" thickBot="1">
      <c r="A109" s="198" t="s">
        <v>16</v>
      </c>
      <c r="B109" s="200" t="s">
        <v>9</v>
      </c>
      <c r="C109" s="202" t="s">
        <v>19</v>
      </c>
      <c r="D109" s="204" t="s">
        <v>17</v>
      </c>
      <c r="E109" s="205"/>
      <c r="F109" s="205"/>
      <c r="G109" s="206" t="s">
        <v>18</v>
      </c>
    </row>
    <row r="110" spans="1:7" s="3" customFormat="1" ht="30" customHeight="1" thickBot="1">
      <c r="A110" s="199"/>
      <c r="B110" s="201"/>
      <c r="C110" s="203"/>
      <c r="D110" s="37" t="s">
        <v>4</v>
      </c>
      <c r="E110" s="38" t="s">
        <v>5</v>
      </c>
      <c r="F110" s="39" t="s">
        <v>6</v>
      </c>
      <c r="G110" s="207"/>
    </row>
    <row r="111" spans="1:7" ht="15">
      <c r="A111" s="92">
        <v>25</v>
      </c>
      <c r="B111" s="136" t="s">
        <v>99</v>
      </c>
      <c r="C111" s="134">
        <v>60</v>
      </c>
      <c r="D111" s="45">
        <v>0.8</v>
      </c>
      <c r="E111" s="45">
        <v>4.9</v>
      </c>
      <c r="F111" s="45">
        <v>4.8</v>
      </c>
      <c r="G111" s="45">
        <v>66</v>
      </c>
    </row>
    <row r="112" spans="1:7" ht="15">
      <c r="A112" s="93">
        <v>63</v>
      </c>
      <c r="B112" s="140" t="s">
        <v>67</v>
      </c>
      <c r="C112" s="64">
        <v>200</v>
      </c>
      <c r="D112" s="65">
        <v>6.32</v>
      </c>
      <c r="E112" s="65">
        <v>3.44</v>
      </c>
      <c r="F112" s="65">
        <v>25.2</v>
      </c>
      <c r="G112" s="65">
        <v>159.2</v>
      </c>
    </row>
    <row r="113" spans="1:7" s="3" customFormat="1" ht="15">
      <c r="A113" s="96">
        <v>118</v>
      </c>
      <c r="B113" s="143" t="s">
        <v>68</v>
      </c>
      <c r="C113" s="130">
        <v>180</v>
      </c>
      <c r="D113" s="130">
        <v>14.73</v>
      </c>
      <c r="E113" s="130">
        <v>16.9</v>
      </c>
      <c r="F113" s="130">
        <v>10.5</v>
      </c>
      <c r="G113" s="130">
        <v>201.7</v>
      </c>
    </row>
    <row r="114" spans="1:7" s="3" customFormat="1" ht="15">
      <c r="A114" s="93">
        <v>284</v>
      </c>
      <c r="B114" s="143" t="s">
        <v>48</v>
      </c>
      <c r="C114" s="130">
        <v>200</v>
      </c>
      <c r="D114" s="130">
        <v>0.2</v>
      </c>
      <c r="E114" s="130">
        <v>0.03</v>
      </c>
      <c r="F114" s="130">
        <v>9.3</v>
      </c>
      <c r="G114" s="130">
        <v>38</v>
      </c>
    </row>
    <row r="115" spans="1:7" s="3" customFormat="1" ht="30">
      <c r="A115" s="273">
        <v>1.04</v>
      </c>
      <c r="B115" s="143" t="s">
        <v>70</v>
      </c>
      <c r="C115" s="130">
        <v>40</v>
      </c>
      <c r="D115" s="130">
        <v>3.2</v>
      </c>
      <c r="E115" s="130">
        <v>0.4</v>
      </c>
      <c r="F115" s="130">
        <v>22</v>
      </c>
      <c r="G115" s="130">
        <v>104</v>
      </c>
    </row>
    <row r="116" spans="1:7" s="3" customFormat="1" ht="30.75" thickBot="1">
      <c r="A116" s="273">
        <v>1.04</v>
      </c>
      <c r="B116" s="138" t="s">
        <v>97</v>
      </c>
      <c r="C116" s="130">
        <v>40</v>
      </c>
      <c r="D116" s="130">
        <v>3.2</v>
      </c>
      <c r="E116" s="130">
        <v>0.4</v>
      </c>
      <c r="F116" s="130">
        <v>18.4</v>
      </c>
      <c r="G116" s="130">
        <v>88</v>
      </c>
    </row>
    <row r="117" spans="1:7" s="3" customFormat="1" ht="16.5" thickBot="1">
      <c r="A117" s="196" t="s">
        <v>23</v>
      </c>
      <c r="B117" s="197"/>
      <c r="C117" s="30">
        <f>C111+C112+C113+C114+C115+C116</f>
        <v>720</v>
      </c>
      <c r="D117" s="31">
        <f>D111+D112+D113+D114+D115+D116</f>
        <v>28.45</v>
      </c>
      <c r="E117" s="31">
        <f>E111+E112+E113+E114+E115+E116</f>
        <v>26.069999999999997</v>
      </c>
      <c r="F117" s="31">
        <f>F111+F112+F113+F114+F115+F116</f>
        <v>90.19999999999999</v>
      </c>
      <c r="G117" s="31">
        <f>G111+G112+G113+G114+G115+G116</f>
        <v>656.9</v>
      </c>
    </row>
    <row r="118" spans="1:7" s="4" customFormat="1" ht="14.25" customHeight="1" thickBot="1">
      <c r="A118" s="196" t="s">
        <v>36</v>
      </c>
      <c r="B118" s="197"/>
      <c r="C118" s="30">
        <f>C117+C107</f>
        <v>1255</v>
      </c>
      <c r="D118" s="30">
        <f>D107+D117</f>
        <v>45.03</v>
      </c>
      <c r="E118" s="30">
        <f>E107+E117</f>
        <v>44.22</v>
      </c>
      <c r="F118" s="30">
        <f>F107+F117</f>
        <v>198.95</v>
      </c>
      <c r="G118" s="30">
        <f>G107+G117</f>
        <v>1322.9499999999998</v>
      </c>
    </row>
    <row r="119" spans="1:7" s="4" customFormat="1" ht="74.25" customHeight="1">
      <c r="A119" s="222" t="s">
        <v>28</v>
      </c>
      <c r="B119" s="222"/>
      <c r="C119" s="222"/>
      <c r="D119" s="222"/>
      <c r="E119" s="222"/>
      <c r="F119" s="222"/>
      <c r="G119" s="222"/>
    </row>
    <row r="120" spans="1:7" s="4" customFormat="1" ht="21.75" customHeight="1" thickBot="1">
      <c r="A120" s="169"/>
      <c r="B120" s="225" t="s">
        <v>119</v>
      </c>
      <c r="C120" s="225"/>
      <c r="D120" s="225"/>
      <c r="E120" s="225"/>
      <c r="F120" s="225"/>
      <c r="G120" s="225"/>
    </row>
    <row r="121" spans="1:7" s="4" customFormat="1" ht="29.25" customHeight="1" thickBot="1">
      <c r="A121" s="169"/>
      <c r="B121" s="195" t="s">
        <v>157</v>
      </c>
      <c r="C121" s="167"/>
      <c r="D121" s="167"/>
      <c r="E121" s="167"/>
      <c r="F121" s="167"/>
      <c r="G121" s="167"/>
    </row>
    <row r="122" spans="1:7" s="4" customFormat="1" ht="24" customHeight="1" thickBot="1">
      <c r="A122" s="233" t="s">
        <v>144</v>
      </c>
      <c r="B122" s="248"/>
      <c r="C122" s="248"/>
      <c r="D122" s="248"/>
      <c r="E122" s="248"/>
      <c r="F122" s="248"/>
      <c r="G122" s="248"/>
    </row>
    <row r="123" spans="1:7" s="4" customFormat="1" ht="17.25" customHeight="1" thickBot="1">
      <c r="A123" s="148"/>
      <c r="B123" s="158"/>
      <c r="C123" s="158"/>
      <c r="D123" s="170"/>
      <c r="E123" s="170"/>
      <c r="F123" s="170"/>
      <c r="G123" s="158"/>
    </row>
    <row r="124" spans="1:7" s="4" customFormat="1" ht="14.25" customHeight="1" thickBot="1">
      <c r="A124" s="198" t="s">
        <v>16</v>
      </c>
      <c r="B124" s="200" t="s">
        <v>0</v>
      </c>
      <c r="C124" s="202" t="s">
        <v>19</v>
      </c>
      <c r="D124" s="204" t="s">
        <v>17</v>
      </c>
      <c r="E124" s="205"/>
      <c r="F124" s="205"/>
      <c r="G124" s="206" t="s">
        <v>18</v>
      </c>
    </row>
    <row r="125" spans="1:7" s="4" customFormat="1" ht="14.25" customHeight="1" thickBot="1">
      <c r="A125" s="199"/>
      <c r="B125" s="201"/>
      <c r="C125" s="203"/>
      <c r="D125" s="37" t="s">
        <v>4</v>
      </c>
      <c r="E125" s="38" t="s">
        <v>5</v>
      </c>
      <c r="F125" s="39" t="s">
        <v>6</v>
      </c>
      <c r="G125" s="207"/>
    </row>
    <row r="126" spans="1:7" s="4" customFormat="1" ht="14.25" customHeight="1">
      <c r="A126" s="101">
        <v>175</v>
      </c>
      <c r="B126" s="146" t="s">
        <v>13</v>
      </c>
      <c r="C126" s="25" t="s">
        <v>25</v>
      </c>
      <c r="D126" s="25">
        <v>7.4</v>
      </c>
      <c r="E126" s="25">
        <v>8.8</v>
      </c>
      <c r="F126" s="25">
        <v>35.1</v>
      </c>
      <c r="G126" s="25">
        <v>250</v>
      </c>
    </row>
    <row r="127" spans="1:7" s="4" customFormat="1" ht="14.25" customHeight="1">
      <c r="A127" s="277">
        <v>1.12</v>
      </c>
      <c r="B127" s="141" t="s">
        <v>39</v>
      </c>
      <c r="C127" s="117">
        <v>40</v>
      </c>
      <c r="D127" s="117">
        <v>3.9</v>
      </c>
      <c r="E127" s="117">
        <v>1.6</v>
      </c>
      <c r="F127" s="117">
        <v>35.6</v>
      </c>
      <c r="G127" s="117">
        <v>172.4</v>
      </c>
    </row>
    <row r="128" spans="1:7" s="4" customFormat="1" ht="14.25" customHeight="1">
      <c r="A128" s="93">
        <v>4.1</v>
      </c>
      <c r="B128" s="143" t="s">
        <v>14</v>
      </c>
      <c r="C128" s="130">
        <v>10</v>
      </c>
      <c r="D128" s="130">
        <v>2.7</v>
      </c>
      <c r="E128" s="130">
        <v>2.65</v>
      </c>
      <c r="F128" s="130">
        <v>0</v>
      </c>
      <c r="G128" s="130">
        <v>34.65</v>
      </c>
    </row>
    <row r="129" spans="1:7" s="4" customFormat="1" ht="14.25" customHeight="1">
      <c r="A129" s="109" t="s">
        <v>55</v>
      </c>
      <c r="B129" s="143" t="s">
        <v>40</v>
      </c>
      <c r="C129" s="130">
        <v>200</v>
      </c>
      <c r="D129" s="130">
        <v>3.1</v>
      </c>
      <c r="E129" s="130">
        <v>3.2</v>
      </c>
      <c r="F129" s="130">
        <v>19.4</v>
      </c>
      <c r="G129" s="130">
        <v>115</v>
      </c>
    </row>
    <row r="130" spans="1:7" s="4" customFormat="1" ht="14.25" customHeight="1" thickBot="1">
      <c r="A130" s="131" t="s">
        <v>56</v>
      </c>
      <c r="B130" s="145" t="s">
        <v>41</v>
      </c>
      <c r="C130" s="119">
        <v>100</v>
      </c>
      <c r="D130" s="119">
        <v>0.22</v>
      </c>
      <c r="E130" s="119">
        <v>0.14</v>
      </c>
      <c r="F130" s="119">
        <v>11.63</v>
      </c>
      <c r="G130" s="119">
        <v>44</v>
      </c>
    </row>
    <row r="131" spans="1:7" s="4" customFormat="1" ht="14.25" customHeight="1" thickBot="1">
      <c r="A131" s="196" t="s">
        <v>121</v>
      </c>
      <c r="B131" s="197"/>
      <c r="C131" s="30">
        <f>200+5+C127+C128+C129+C130</f>
        <v>555</v>
      </c>
      <c r="D131" s="31">
        <f>D126+D127+D128+D129+D130</f>
        <v>17.32</v>
      </c>
      <c r="E131" s="31">
        <f>E126+E127+E128+E129+E130</f>
        <v>16.39</v>
      </c>
      <c r="F131" s="31">
        <f>F126+F127+F128+F129+F130</f>
        <v>101.72999999999999</v>
      </c>
      <c r="G131" s="31">
        <f>G126+G127+G128+G129+G130</f>
        <v>616.05</v>
      </c>
    </row>
    <row r="132" spans="1:7" s="4" customFormat="1" ht="14.25" customHeight="1" thickBot="1">
      <c r="A132" s="169"/>
      <c r="B132" s="166"/>
      <c r="C132" s="167"/>
      <c r="D132" s="171"/>
      <c r="E132" s="171"/>
      <c r="F132" s="171"/>
      <c r="G132" s="171"/>
    </row>
    <row r="133" spans="1:7" s="4" customFormat="1" ht="22.5" customHeight="1" thickBot="1">
      <c r="A133" s="233" t="s">
        <v>145</v>
      </c>
      <c r="B133" s="233"/>
      <c r="C133" s="233"/>
      <c r="D133" s="233"/>
      <c r="E133" s="233"/>
      <c r="F133" s="233"/>
      <c r="G133" s="233"/>
    </row>
    <row r="134" spans="1:7" s="4" customFormat="1" ht="15" customHeight="1" thickBot="1">
      <c r="A134" s="148"/>
      <c r="B134" s="148"/>
      <c r="C134" s="148"/>
      <c r="D134" s="172"/>
      <c r="E134" s="172"/>
      <c r="F134" s="172"/>
      <c r="G134" s="148"/>
    </row>
    <row r="135" spans="1:7" s="4" customFormat="1" ht="14.25" customHeight="1" thickBot="1">
      <c r="A135" s="198" t="s">
        <v>16</v>
      </c>
      <c r="B135" s="200" t="s">
        <v>0</v>
      </c>
      <c r="C135" s="202" t="s">
        <v>19</v>
      </c>
      <c r="D135" s="204" t="s">
        <v>17</v>
      </c>
      <c r="E135" s="205"/>
      <c r="F135" s="205"/>
      <c r="G135" s="206" t="s">
        <v>18</v>
      </c>
    </row>
    <row r="136" spans="1:7" s="4" customFormat="1" ht="14.25" customHeight="1" thickBot="1">
      <c r="A136" s="199"/>
      <c r="B136" s="201"/>
      <c r="C136" s="203"/>
      <c r="D136" s="37" t="s">
        <v>4</v>
      </c>
      <c r="E136" s="38" t="s">
        <v>5</v>
      </c>
      <c r="F136" s="39" t="s">
        <v>6</v>
      </c>
      <c r="G136" s="207"/>
    </row>
    <row r="137" spans="1:7" s="4" customFormat="1" ht="14.25" customHeight="1">
      <c r="A137" s="101">
        <v>175</v>
      </c>
      <c r="B137" s="146" t="s">
        <v>13</v>
      </c>
      <c r="C137" s="25" t="s">
        <v>25</v>
      </c>
      <c r="D137" s="25">
        <v>7.4</v>
      </c>
      <c r="E137" s="25">
        <v>8.8</v>
      </c>
      <c r="F137" s="25">
        <v>35.1</v>
      </c>
      <c r="G137" s="25">
        <v>250</v>
      </c>
    </row>
    <row r="138" spans="1:7" s="4" customFormat="1" ht="14.25" customHeight="1">
      <c r="A138" s="277">
        <v>1.12</v>
      </c>
      <c r="B138" s="141" t="s">
        <v>39</v>
      </c>
      <c r="C138" s="117">
        <v>40</v>
      </c>
      <c r="D138" s="117">
        <v>3.9</v>
      </c>
      <c r="E138" s="117">
        <v>1.6</v>
      </c>
      <c r="F138" s="117">
        <v>35.6</v>
      </c>
      <c r="G138" s="117">
        <v>172.4</v>
      </c>
    </row>
    <row r="139" spans="1:7" s="4" customFormat="1" ht="14.25" customHeight="1">
      <c r="A139" s="93">
        <v>4.1</v>
      </c>
      <c r="B139" s="143" t="s">
        <v>14</v>
      </c>
      <c r="C139" s="130">
        <v>10</v>
      </c>
      <c r="D139" s="130">
        <v>2.7</v>
      </c>
      <c r="E139" s="130">
        <v>2.65</v>
      </c>
      <c r="F139" s="130">
        <v>0</v>
      </c>
      <c r="G139" s="130">
        <v>34.65</v>
      </c>
    </row>
    <row r="140" spans="1:7" s="4" customFormat="1" ht="14.25" customHeight="1">
      <c r="A140" s="109" t="s">
        <v>55</v>
      </c>
      <c r="B140" s="143" t="s">
        <v>40</v>
      </c>
      <c r="C140" s="130">
        <v>200</v>
      </c>
      <c r="D140" s="130">
        <v>3.1</v>
      </c>
      <c r="E140" s="130">
        <v>3.2</v>
      </c>
      <c r="F140" s="130">
        <v>19.4</v>
      </c>
      <c r="G140" s="130">
        <v>115</v>
      </c>
    </row>
    <row r="141" spans="1:7" s="4" customFormat="1" ht="14.25" customHeight="1" thickBot="1">
      <c r="A141" s="131" t="s">
        <v>56</v>
      </c>
      <c r="B141" s="145" t="s">
        <v>41</v>
      </c>
      <c r="C141" s="119">
        <v>100</v>
      </c>
      <c r="D141" s="119">
        <v>0.22</v>
      </c>
      <c r="E141" s="119">
        <v>0.14</v>
      </c>
      <c r="F141" s="119">
        <v>11.63</v>
      </c>
      <c r="G141" s="119">
        <v>44</v>
      </c>
    </row>
    <row r="142" spans="1:7" s="4" customFormat="1" ht="14.25" customHeight="1" thickBot="1">
      <c r="A142" s="196" t="s">
        <v>22</v>
      </c>
      <c r="B142" s="197"/>
      <c r="C142" s="30">
        <f>200+5+C138+C139+C140+C141</f>
        <v>555</v>
      </c>
      <c r="D142" s="31">
        <f>SUM(D137:D141)</f>
        <v>17.32</v>
      </c>
      <c r="E142" s="31">
        <f>SUM(E137:E141)</f>
        <v>16.39</v>
      </c>
      <c r="F142" s="31">
        <f>SUM(F137:F141)</f>
        <v>101.72999999999999</v>
      </c>
      <c r="G142" s="31">
        <f>SUM(G137:G141)</f>
        <v>616.05</v>
      </c>
    </row>
    <row r="143" spans="1:7" s="4" customFormat="1" ht="14.25" customHeight="1" thickBot="1">
      <c r="A143" s="62"/>
      <c r="B143" s="33"/>
      <c r="C143" s="54"/>
      <c r="D143" s="54"/>
      <c r="E143" s="54"/>
      <c r="F143" s="54"/>
      <c r="G143" s="54"/>
    </row>
    <row r="144" spans="1:7" s="4" customFormat="1" ht="14.25" customHeight="1" thickBot="1">
      <c r="A144" s="198" t="s">
        <v>16</v>
      </c>
      <c r="B144" s="200" t="s">
        <v>9</v>
      </c>
      <c r="C144" s="202" t="s">
        <v>19</v>
      </c>
      <c r="D144" s="204" t="s">
        <v>17</v>
      </c>
      <c r="E144" s="205"/>
      <c r="F144" s="205"/>
      <c r="G144" s="206" t="s">
        <v>18</v>
      </c>
    </row>
    <row r="145" spans="1:7" s="4" customFormat="1" ht="14.25" customHeight="1" thickBot="1">
      <c r="A145" s="199"/>
      <c r="B145" s="201"/>
      <c r="C145" s="203"/>
      <c r="D145" s="37" t="s">
        <v>4</v>
      </c>
      <c r="E145" s="38" t="s">
        <v>5</v>
      </c>
      <c r="F145" s="39" t="s">
        <v>6</v>
      </c>
      <c r="G145" s="207"/>
    </row>
    <row r="146" spans="1:7" s="4" customFormat="1" ht="14.25" customHeight="1">
      <c r="A146" s="92">
        <v>25</v>
      </c>
      <c r="B146" s="136" t="s">
        <v>99</v>
      </c>
      <c r="C146" s="134">
        <v>100</v>
      </c>
      <c r="D146" s="45">
        <v>1.3</v>
      </c>
      <c r="E146" s="45">
        <v>8.31</v>
      </c>
      <c r="F146" s="45">
        <v>8</v>
      </c>
      <c r="G146" s="45">
        <v>110</v>
      </c>
    </row>
    <row r="147" spans="1:7" s="4" customFormat="1" ht="14.25" customHeight="1">
      <c r="A147" s="93">
        <v>63</v>
      </c>
      <c r="B147" s="140" t="s">
        <v>67</v>
      </c>
      <c r="C147" s="64">
        <v>250</v>
      </c>
      <c r="D147" s="65">
        <v>7.9</v>
      </c>
      <c r="E147" s="65">
        <v>4.3</v>
      </c>
      <c r="F147" s="65">
        <v>31.5</v>
      </c>
      <c r="G147" s="65">
        <v>139</v>
      </c>
    </row>
    <row r="148" spans="1:7" s="4" customFormat="1" ht="14.25" customHeight="1">
      <c r="A148" s="96">
        <v>118</v>
      </c>
      <c r="B148" s="143" t="s">
        <v>68</v>
      </c>
      <c r="C148" s="130">
        <v>200</v>
      </c>
      <c r="D148" s="130">
        <v>14.3</v>
      </c>
      <c r="E148" s="130">
        <v>17.3</v>
      </c>
      <c r="F148" s="130">
        <v>14</v>
      </c>
      <c r="G148" s="130">
        <v>269</v>
      </c>
    </row>
    <row r="149" spans="1:7" s="4" customFormat="1" ht="14.25" customHeight="1">
      <c r="A149" s="93">
        <v>284</v>
      </c>
      <c r="B149" s="143" t="s">
        <v>48</v>
      </c>
      <c r="C149" s="130">
        <v>200</v>
      </c>
      <c r="D149" s="130">
        <v>0.2</v>
      </c>
      <c r="E149" s="130">
        <v>0.03</v>
      </c>
      <c r="F149" s="130">
        <v>9.3</v>
      </c>
      <c r="G149" s="130">
        <v>38</v>
      </c>
    </row>
    <row r="150" spans="1:7" s="4" customFormat="1" ht="29.25" customHeight="1">
      <c r="A150" s="273">
        <v>1.04</v>
      </c>
      <c r="B150" s="143" t="s">
        <v>70</v>
      </c>
      <c r="C150" s="130">
        <v>40</v>
      </c>
      <c r="D150" s="130">
        <v>3.2</v>
      </c>
      <c r="E150" s="130">
        <v>0.4</v>
      </c>
      <c r="F150" s="130">
        <v>22</v>
      </c>
      <c r="G150" s="130">
        <v>104</v>
      </c>
    </row>
    <row r="151" spans="1:7" s="4" customFormat="1" ht="36.75" customHeight="1" thickBot="1">
      <c r="A151" s="273">
        <v>1.04</v>
      </c>
      <c r="B151" s="138" t="s">
        <v>97</v>
      </c>
      <c r="C151" s="130">
        <v>40</v>
      </c>
      <c r="D151" s="130">
        <v>3.2</v>
      </c>
      <c r="E151" s="130">
        <v>0.4</v>
      </c>
      <c r="F151" s="130">
        <v>18.4</v>
      </c>
      <c r="G151" s="130">
        <v>88</v>
      </c>
    </row>
    <row r="152" spans="1:7" s="4" customFormat="1" ht="14.25" customHeight="1" thickBot="1">
      <c r="A152" s="196" t="s">
        <v>23</v>
      </c>
      <c r="B152" s="197"/>
      <c r="C152" s="30">
        <f>C146+C147+C148+C149+C150+40</f>
        <v>830</v>
      </c>
      <c r="D152" s="30">
        <f>D146+D147+D148+D149+D150+D151</f>
        <v>30.099999999999998</v>
      </c>
      <c r="E152" s="30">
        <f>E146+E147+E148+E149+E150+E151</f>
        <v>30.74</v>
      </c>
      <c r="F152" s="30">
        <f>F146+F147+F148+F149+F150+F151</f>
        <v>103.19999999999999</v>
      </c>
      <c r="G152" s="30">
        <f>G146+G147+G148+G149+G150+G151</f>
        <v>748</v>
      </c>
    </row>
    <row r="153" spans="1:7" s="4" customFormat="1" ht="19.5" customHeight="1" thickBot="1">
      <c r="A153" s="196" t="s">
        <v>36</v>
      </c>
      <c r="B153" s="197"/>
      <c r="C153" s="30">
        <f>C152+C142</f>
        <v>1385</v>
      </c>
      <c r="D153" s="30">
        <f>D152+D142</f>
        <v>47.42</v>
      </c>
      <c r="E153" s="30">
        <f>E152+E142</f>
        <v>47.129999999999995</v>
      </c>
      <c r="F153" s="30">
        <f>F152+F142</f>
        <v>204.92999999999998</v>
      </c>
      <c r="G153" s="30">
        <f>G152+G142</f>
        <v>1364.05</v>
      </c>
    </row>
    <row r="154" spans="1:7" s="4" customFormat="1" ht="15.75" customHeight="1">
      <c r="A154" s="157"/>
      <c r="B154" s="102"/>
      <c r="C154" s="42"/>
      <c r="D154" s="42"/>
      <c r="E154" s="42"/>
      <c r="F154" s="42"/>
      <c r="G154" s="42"/>
    </row>
    <row r="155" spans="1:7" ht="19.5" customHeight="1">
      <c r="A155" s="208" t="s">
        <v>12</v>
      </c>
      <c r="B155" s="208"/>
      <c r="C155" s="208"/>
      <c r="D155" s="208"/>
      <c r="E155" s="208"/>
      <c r="F155" s="208"/>
      <c r="G155" s="208"/>
    </row>
    <row r="156" spans="1:7" ht="15" customHeight="1" thickBot="1">
      <c r="A156" s="148"/>
      <c r="B156" s="148"/>
      <c r="C156" s="148"/>
      <c r="D156" s="148"/>
      <c r="E156" s="148"/>
      <c r="F156" s="148"/>
      <c r="G156" s="148"/>
    </row>
    <row r="157" spans="1:7" ht="15.75" customHeight="1" thickBot="1">
      <c r="A157" s="223" t="s">
        <v>16</v>
      </c>
      <c r="B157" s="218" t="s">
        <v>12</v>
      </c>
      <c r="C157" s="202" t="s">
        <v>19</v>
      </c>
      <c r="D157" s="204" t="s">
        <v>17</v>
      </c>
      <c r="E157" s="220"/>
      <c r="F157" s="221"/>
      <c r="G157" s="231" t="s">
        <v>18</v>
      </c>
    </row>
    <row r="158" spans="1:7" ht="30" customHeight="1" thickBot="1">
      <c r="A158" s="224"/>
      <c r="B158" s="219"/>
      <c r="C158" s="203"/>
      <c r="D158" s="37" t="s">
        <v>4</v>
      </c>
      <c r="E158" s="38" t="s">
        <v>5</v>
      </c>
      <c r="F158" s="39" t="s">
        <v>6</v>
      </c>
      <c r="G158" s="232"/>
    </row>
    <row r="159" spans="1:7" s="3" customFormat="1" ht="15">
      <c r="A159" s="101">
        <v>118</v>
      </c>
      <c r="B159" s="138" t="s">
        <v>68</v>
      </c>
      <c r="C159" s="25">
        <v>200</v>
      </c>
      <c r="D159" s="25">
        <v>14.3</v>
      </c>
      <c r="E159" s="25">
        <v>17.3</v>
      </c>
      <c r="F159" s="25">
        <v>14</v>
      </c>
      <c r="G159" s="25">
        <v>269</v>
      </c>
    </row>
    <row r="160" spans="1:7" s="3" customFormat="1" ht="15">
      <c r="A160" s="93">
        <v>272</v>
      </c>
      <c r="B160" s="143" t="s">
        <v>42</v>
      </c>
      <c r="C160" s="130">
        <v>100</v>
      </c>
      <c r="D160" s="130">
        <v>7.3</v>
      </c>
      <c r="E160" s="130">
        <v>11.7</v>
      </c>
      <c r="F160" s="130">
        <v>55.4</v>
      </c>
      <c r="G160" s="130">
        <v>358</v>
      </c>
    </row>
    <row r="161" spans="1:7" s="3" customFormat="1" ht="15">
      <c r="A161" s="93">
        <v>295</v>
      </c>
      <c r="B161" s="138" t="s">
        <v>90</v>
      </c>
      <c r="C161" s="130">
        <v>200</v>
      </c>
      <c r="D161" s="130">
        <v>0.2</v>
      </c>
      <c r="E161" s="130"/>
      <c r="F161" s="130">
        <v>19.8</v>
      </c>
      <c r="G161" s="130">
        <v>77</v>
      </c>
    </row>
    <row r="162" spans="1:7" s="3" customFormat="1" ht="30.75" thickBot="1">
      <c r="A162" s="273">
        <v>1.04</v>
      </c>
      <c r="B162" s="138" t="s">
        <v>97</v>
      </c>
      <c r="C162" s="29">
        <v>45</v>
      </c>
      <c r="D162" s="29">
        <v>3.37</v>
      </c>
      <c r="E162" s="29">
        <v>0.45</v>
      </c>
      <c r="F162" s="29">
        <v>21.6</v>
      </c>
      <c r="G162" s="29">
        <v>103.95</v>
      </c>
    </row>
    <row r="163" spans="1:7" s="4" customFormat="1" ht="16.5" customHeight="1" thickBot="1">
      <c r="A163" s="216" t="s">
        <v>24</v>
      </c>
      <c r="B163" s="217"/>
      <c r="C163" s="30">
        <f>C159+C160+C161+C162</f>
        <v>545</v>
      </c>
      <c r="D163" s="31">
        <f>D159+D160+D161+D162</f>
        <v>25.17</v>
      </c>
      <c r="E163" s="31">
        <f>E159+E160+E161+E162</f>
        <v>29.45</v>
      </c>
      <c r="F163" s="31">
        <f>F159+F160+F161+F162</f>
        <v>110.80000000000001</v>
      </c>
      <c r="G163" s="31">
        <f>G159+G160+G161+G162</f>
        <v>807.95</v>
      </c>
    </row>
    <row r="164" spans="1:7" ht="15">
      <c r="A164" s="67"/>
      <c r="B164" s="68"/>
      <c r="C164" s="69"/>
      <c r="D164" s="70"/>
      <c r="E164" s="70"/>
      <c r="F164" s="70"/>
      <c r="G164" s="70"/>
    </row>
    <row r="165" spans="1:7" ht="15.75">
      <c r="A165" s="62"/>
      <c r="B165" s="71"/>
      <c r="C165" s="72"/>
      <c r="D165" s="54"/>
      <c r="E165" s="54"/>
      <c r="F165" s="54"/>
      <c r="G165" s="54"/>
    </row>
    <row r="166" spans="1:7" s="12" customFormat="1" ht="103.5" customHeight="1">
      <c r="A166" s="222" t="s">
        <v>27</v>
      </c>
      <c r="B166" s="222"/>
      <c r="C166" s="222"/>
      <c r="D166" s="222"/>
      <c r="E166" s="222"/>
      <c r="F166" s="222"/>
      <c r="G166" s="222"/>
    </row>
    <row r="167" spans="1:7" ht="19.5" customHeight="1">
      <c r="A167" s="55"/>
      <c r="B167" s="212" t="s">
        <v>119</v>
      </c>
      <c r="C167" s="212"/>
      <c r="D167" s="212"/>
      <c r="E167" s="212"/>
      <c r="F167" s="212"/>
      <c r="G167" s="212"/>
    </row>
    <row r="168" spans="1:7" ht="19.5" customHeight="1">
      <c r="A168" s="55"/>
      <c r="B168" s="195" t="s">
        <v>137</v>
      </c>
      <c r="C168" s="155"/>
      <c r="D168" s="155"/>
      <c r="E168" s="155"/>
      <c r="F168" s="155"/>
      <c r="G168" s="155"/>
    </row>
    <row r="169" spans="1:7" ht="19.5" customHeight="1">
      <c r="A169" s="208" t="s">
        <v>146</v>
      </c>
      <c r="B169" s="208"/>
      <c r="C169" s="208"/>
      <c r="D169" s="208"/>
      <c r="E169" s="208"/>
      <c r="F169" s="208"/>
      <c r="G169" s="208"/>
    </row>
    <row r="170" spans="1:7" ht="19.5" customHeight="1" thickBot="1">
      <c r="A170" s="152"/>
      <c r="B170" s="73"/>
      <c r="C170" s="148"/>
      <c r="D170" s="148"/>
      <c r="E170" s="148"/>
      <c r="F170" s="148"/>
      <c r="G170" s="148"/>
    </row>
    <row r="171" spans="1:7" ht="15.75" customHeight="1" thickBot="1">
      <c r="A171" s="223" t="s">
        <v>16</v>
      </c>
      <c r="B171" s="218" t="s">
        <v>0</v>
      </c>
      <c r="C171" s="202" t="s">
        <v>19</v>
      </c>
      <c r="D171" s="204" t="s">
        <v>17</v>
      </c>
      <c r="E171" s="220"/>
      <c r="F171" s="221"/>
      <c r="G171" s="231" t="s">
        <v>18</v>
      </c>
    </row>
    <row r="172" spans="1:7" ht="30" customHeight="1" thickBot="1">
      <c r="A172" s="224"/>
      <c r="B172" s="219"/>
      <c r="C172" s="203"/>
      <c r="D172" s="37" t="s">
        <v>4</v>
      </c>
      <c r="E172" s="38" t="s">
        <v>5</v>
      </c>
      <c r="F172" s="39" t="s">
        <v>6</v>
      </c>
      <c r="G172" s="232"/>
    </row>
    <row r="173" spans="1:7" s="3" customFormat="1" ht="15">
      <c r="A173" s="92" t="s">
        <v>160</v>
      </c>
      <c r="B173" s="138" t="s">
        <v>15</v>
      </c>
      <c r="C173" s="25">
        <v>200</v>
      </c>
      <c r="D173" s="25">
        <v>19.33</v>
      </c>
      <c r="E173" s="25">
        <v>4.6</v>
      </c>
      <c r="F173" s="25">
        <v>37.78</v>
      </c>
      <c r="G173" s="25">
        <v>264.82</v>
      </c>
    </row>
    <row r="174" spans="1:7" s="3" customFormat="1" ht="15">
      <c r="A174" s="109" t="s">
        <v>61</v>
      </c>
      <c r="B174" s="138" t="s">
        <v>42</v>
      </c>
      <c r="C174" s="130">
        <v>100</v>
      </c>
      <c r="D174" s="130">
        <v>7.3</v>
      </c>
      <c r="E174" s="130">
        <v>11.7</v>
      </c>
      <c r="F174" s="130">
        <v>55.4</v>
      </c>
      <c r="G174" s="130">
        <v>358</v>
      </c>
    </row>
    <row r="175" spans="1:7" s="3" customFormat="1" ht="30">
      <c r="A175" s="273">
        <v>1.04</v>
      </c>
      <c r="B175" s="138" t="s">
        <v>100</v>
      </c>
      <c r="C175" s="119">
        <v>45</v>
      </c>
      <c r="D175" s="119">
        <v>3.37</v>
      </c>
      <c r="E175" s="119">
        <v>0.45</v>
      </c>
      <c r="F175" s="119">
        <v>21.6</v>
      </c>
      <c r="G175" s="119">
        <v>103.95</v>
      </c>
    </row>
    <row r="176" spans="1:7" s="3" customFormat="1" ht="15">
      <c r="A176" s="109" t="s">
        <v>57</v>
      </c>
      <c r="B176" s="138" t="s">
        <v>43</v>
      </c>
      <c r="C176" s="130">
        <v>200</v>
      </c>
      <c r="D176" s="130">
        <v>1.4</v>
      </c>
      <c r="E176" s="130">
        <v>1.1</v>
      </c>
      <c r="F176" s="130">
        <v>11.3</v>
      </c>
      <c r="G176" s="130">
        <v>59</v>
      </c>
    </row>
    <row r="177" spans="1:7" s="3" customFormat="1" ht="15.75" thickBot="1">
      <c r="A177" s="110" t="s">
        <v>54</v>
      </c>
      <c r="B177" s="138" t="s">
        <v>38</v>
      </c>
      <c r="C177" s="29">
        <v>10</v>
      </c>
      <c r="D177" s="29">
        <v>0.1</v>
      </c>
      <c r="E177" s="29">
        <v>8.3</v>
      </c>
      <c r="F177" s="29">
        <v>0.1</v>
      </c>
      <c r="G177" s="29">
        <v>75</v>
      </c>
    </row>
    <row r="178" spans="1:7" s="4" customFormat="1" ht="16.5" thickBot="1">
      <c r="A178" s="196" t="s">
        <v>22</v>
      </c>
      <c r="B178" s="197"/>
      <c r="C178" s="30">
        <f>C173+C174+C175+C176+C177</f>
        <v>555</v>
      </c>
      <c r="D178" s="31">
        <f>D173+D174+D175+D176+D177</f>
        <v>31.5</v>
      </c>
      <c r="E178" s="31">
        <f>E173+E174+E175+E176+E177</f>
        <v>26.15</v>
      </c>
      <c r="F178" s="31">
        <f>F173+F174+F175+F176+F177</f>
        <v>126.17999999999999</v>
      </c>
      <c r="G178" s="31">
        <f>G173+G174+G175+G176+G177</f>
        <v>860.77</v>
      </c>
    </row>
    <row r="179" spans="1:7" s="4" customFormat="1" ht="19.5" customHeight="1">
      <c r="A179" s="51"/>
      <c r="B179" s="33"/>
      <c r="C179" s="35"/>
      <c r="D179" s="54"/>
      <c r="E179" s="54"/>
      <c r="F179" s="54"/>
      <c r="G179" s="50"/>
    </row>
    <row r="180" spans="1:7" s="4" customFormat="1" ht="19.5" customHeight="1">
      <c r="A180" s="210" t="s">
        <v>122</v>
      </c>
      <c r="B180" s="211"/>
      <c r="C180" s="211"/>
      <c r="D180" s="211"/>
      <c r="E180" s="211"/>
      <c r="F180" s="211"/>
      <c r="G180" s="211"/>
    </row>
    <row r="181" spans="1:7" s="4" customFormat="1" ht="19.5" customHeight="1" thickBot="1">
      <c r="A181" s="36"/>
      <c r="B181" s="21"/>
      <c r="C181" s="22"/>
      <c r="D181" s="22"/>
      <c r="E181" s="22"/>
      <c r="F181" s="22"/>
      <c r="G181" s="22"/>
    </row>
    <row r="182" spans="1:7" s="4" customFormat="1" ht="15.75" customHeight="1" thickBot="1">
      <c r="A182" s="198" t="s">
        <v>16</v>
      </c>
      <c r="B182" s="200" t="s">
        <v>0</v>
      </c>
      <c r="C182" s="202" t="s">
        <v>19</v>
      </c>
      <c r="D182" s="204" t="s">
        <v>17</v>
      </c>
      <c r="E182" s="205"/>
      <c r="F182" s="205"/>
      <c r="G182" s="206" t="s">
        <v>18</v>
      </c>
    </row>
    <row r="183" spans="1:7" ht="30" customHeight="1" thickBot="1">
      <c r="A183" s="199"/>
      <c r="B183" s="201"/>
      <c r="C183" s="203"/>
      <c r="D183" s="37" t="s">
        <v>4</v>
      </c>
      <c r="E183" s="38" t="s">
        <v>5</v>
      </c>
      <c r="F183" s="39" t="s">
        <v>6</v>
      </c>
      <c r="G183" s="207"/>
    </row>
    <row r="184" spans="1:7" s="3" customFormat="1" ht="15">
      <c r="A184" s="92" t="s">
        <v>160</v>
      </c>
      <c r="B184" s="138" t="s">
        <v>15</v>
      </c>
      <c r="C184" s="25">
        <v>200</v>
      </c>
      <c r="D184" s="25">
        <v>19.33</v>
      </c>
      <c r="E184" s="25">
        <v>4.6</v>
      </c>
      <c r="F184" s="25">
        <v>37.78</v>
      </c>
      <c r="G184" s="25">
        <v>264.82</v>
      </c>
    </row>
    <row r="185" spans="1:7" s="3" customFormat="1" ht="15">
      <c r="A185" s="109" t="s">
        <v>61</v>
      </c>
      <c r="B185" s="138" t="s">
        <v>42</v>
      </c>
      <c r="C185" s="130">
        <v>100</v>
      </c>
      <c r="D185" s="130">
        <v>7.3</v>
      </c>
      <c r="E185" s="130">
        <v>11.7</v>
      </c>
      <c r="F185" s="130">
        <v>55.4</v>
      </c>
      <c r="G185" s="130">
        <v>358</v>
      </c>
    </row>
    <row r="186" spans="1:7" s="3" customFormat="1" ht="30">
      <c r="A186" s="273">
        <v>1.04</v>
      </c>
      <c r="B186" s="138" t="s">
        <v>100</v>
      </c>
      <c r="C186" s="119">
        <v>45</v>
      </c>
      <c r="D186" s="119">
        <v>3.37</v>
      </c>
      <c r="E186" s="119">
        <v>0.45</v>
      </c>
      <c r="F186" s="119">
        <v>21.6</v>
      </c>
      <c r="G186" s="119">
        <v>103.95</v>
      </c>
    </row>
    <row r="187" spans="1:7" s="3" customFormat="1" ht="15">
      <c r="A187" s="109" t="s">
        <v>57</v>
      </c>
      <c r="B187" s="138" t="s">
        <v>43</v>
      </c>
      <c r="C187" s="130">
        <v>200</v>
      </c>
      <c r="D187" s="130">
        <v>1.4</v>
      </c>
      <c r="E187" s="130">
        <v>1.1</v>
      </c>
      <c r="F187" s="130">
        <v>11.3</v>
      </c>
      <c r="G187" s="130">
        <v>59</v>
      </c>
    </row>
    <row r="188" spans="1:7" s="3" customFormat="1" ht="15.75" thickBot="1">
      <c r="A188" s="110" t="s">
        <v>54</v>
      </c>
      <c r="B188" s="138" t="s">
        <v>38</v>
      </c>
      <c r="C188" s="29">
        <v>10</v>
      </c>
      <c r="D188" s="29">
        <v>0.1</v>
      </c>
      <c r="E188" s="29">
        <v>8.3</v>
      </c>
      <c r="F188" s="29">
        <v>0.1</v>
      </c>
      <c r="G188" s="29">
        <v>75</v>
      </c>
    </row>
    <row r="189" spans="1:7" s="4" customFormat="1" ht="16.5" thickBot="1">
      <c r="A189" s="196" t="s">
        <v>22</v>
      </c>
      <c r="B189" s="197"/>
      <c r="C189" s="30">
        <f>C184+C185+C186+C187+C188</f>
        <v>555</v>
      </c>
      <c r="D189" s="31">
        <f>D184+D185+D186+D187+D188</f>
        <v>31.5</v>
      </c>
      <c r="E189" s="31">
        <f>E184+E185+E186+E187+E188</f>
        <v>26.15</v>
      </c>
      <c r="F189" s="31">
        <f>F184+F185+F186+F187+F188</f>
        <v>126.17999999999999</v>
      </c>
      <c r="G189" s="31">
        <f>G184+G185+G186+G187+G188</f>
        <v>860.77</v>
      </c>
    </row>
    <row r="190" spans="1:7" ht="19.5" customHeight="1" thickBot="1">
      <c r="A190" s="67"/>
      <c r="B190" s="68"/>
      <c r="C190" s="69"/>
      <c r="D190" s="70"/>
      <c r="E190" s="70"/>
      <c r="F190" s="70"/>
      <c r="G190" s="70"/>
    </row>
    <row r="191" spans="1:7" ht="15.75" customHeight="1" thickBot="1">
      <c r="A191" s="198" t="s">
        <v>16</v>
      </c>
      <c r="B191" s="200" t="s">
        <v>9</v>
      </c>
      <c r="C191" s="202" t="s">
        <v>19</v>
      </c>
      <c r="D191" s="204" t="s">
        <v>17</v>
      </c>
      <c r="E191" s="205"/>
      <c r="F191" s="205"/>
      <c r="G191" s="206" t="s">
        <v>18</v>
      </c>
    </row>
    <row r="192" spans="1:7" ht="30" customHeight="1" thickBot="1">
      <c r="A192" s="199"/>
      <c r="B192" s="201"/>
      <c r="C192" s="203"/>
      <c r="D192" s="37" t="s">
        <v>4</v>
      </c>
      <c r="E192" s="38" t="s">
        <v>5</v>
      </c>
      <c r="F192" s="39" t="s">
        <v>6</v>
      </c>
      <c r="G192" s="207"/>
    </row>
    <row r="193" spans="1:7" ht="15">
      <c r="A193" s="92">
        <v>6</v>
      </c>
      <c r="B193" s="136" t="s">
        <v>71</v>
      </c>
      <c r="C193" s="134">
        <v>60</v>
      </c>
      <c r="D193" s="45">
        <v>1.27</v>
      </c>
      <c r="E193" s="45">
        <v>2.7</v>
      </c>
      <c r="F193" s="45">
        <v>6.15</v>
      </c>
      <c r="G193" s="45">
        <v>53.7</v>
      </c>
    </row>
    <row r="194" spans="1:7" ht="32.25" customHeight="1">
      <c r="A194" s="278">
        <v>65</v>
      </c>
      <c r="B194" s="142" t="s">
        <v>101</v>
      </c>
      <c r="C194" s="113" t="s">
        <v>25</v>
      </c>
      <c r="D194" s="114">
        <v>1.68</v>
      </c>
      <c r="E194" s="114">
        <v>4.08</v>
      </c>
      <c r="F194" s="114">
        <v>9.92</v>
      </c>
      <c r="G194" s="114">
        <v>84</v>
      </c>
    </row>
    <row r="195" spans="1:7" ht="15">
      <c r="A195" s="93">
        <v>80</v>
      </c>
      <c r="B195" s="140" t="s">
        <v>72</v>
      </c>
      <c r="C195" s="64">
        <v>90</v>
      </c>
      <c r="D195" s="65">
        <v>9.07</v>
      </c>
      <c r="E195" s="65">
        <v>6</v>
      </c>
      <c r="F195" s="65">
        <v>3.525</v>
      </c>
      <c r="G195" s="65">
        <v>105</v>
      </c>
    </row>
    <row r="196" spans="1:7" s="3" customFormat="1" ht="15">
      <c r="A196" s="93">
        <v>172</v>
      </c>
      <c r="B196" s="143" t="s">
        <v>112</v>
      </c>
      <c r="C196" s="130" t="s">
        <v>20</v>
      </c>
      <c r="D196" s="130">
        <v>8.66</v>
      </c>
      <c r="E196" s="130">
        <v>5.66</v>
      </c>
      <c r="F196" s="130">
        <v>37.83</v>
      </c>
      <c r="G196" s="130">
        <v>240</v>
      </c>
    </row>
    <row r="197" spans="1:7" s="3" customFormat="1" ht="15">
      <c r="A197" s="93">
        <v>293</v>
      </c>
      <c r="B197" s="143" t="s">
        <v>84</v>
      </c>
      <c r="C197" s="130">
        <v>200</v>
      </c>
      <c r="D197" s="130">
        <v>0.9</v>
      </c>
      <c r="E197" s="130">
        <v>0.05</v>
      </c>
      <c r="F197" s="130">
        <v>20.6</v>
      </c>
      <c r="G197" s="130">
        <v>89</v>
      </c>
    </row>
    <row r="198" spans="1:7" s="3" customFormat="1" ht="37.5" customHeight="1" thickBot="1">
      <c r="A198" s="273">
        <v>1.04</v>
      </c>
      <c r="B198" s="138" t="s">
        <v>97</v>
      </c>
      <c r="C198" s="29">
        <v>80</v>
      </c>
      <c r="D198" s="29">
        <v>6.4</v>
      </c>
      <c r="E198" s="29">
        <v>0.8</v>
      </c>
      <c r="F198" s="29">
        <v>44</v>
      </c>
      <c r="G198" s="29">
        <v>208</v>
      </c>
    </row>
    <row r="199" spans="1:7" s="3" customFormat="1" ht="16.5" thickBot="1">
      <c r="A199" s="196" t="s">
        <v>23</v>
      </c>
      <c r="B199" s="197"/>
      <c r="C199" s="30">
        <f>C193+200+5+C195+150+5+C197+C198</f>
        <v>790</v>
      </c>
      <c r="D199" s="31">
        <f>D198+D197+D196+D195+D193</f>
        <v>26.3</v>
      </c>
      <c r="E199" s="31">
        <f>E198+E197+E196+E195+E193</f>
        <v>15.21</v>
      </c>
      <c r="F199" s="31">
        <f>F198+F197+F196+F195+F193</f>
        <v>112.105</v>
      </c>
      <c r="G199" s="31">
        <f>G198+G197+G196+G195+G193</f>
        <v>695.7</v>
      </c>
    </row>
    <row r="200" spans="1:7" s="4" customFormat="1" ht="16.5" thickBot="1">
      <c r="A200" s="196" t="s">
        <v>36</v>
      </c>
      <c r="B200" s="197"/>
      <c r="C200" s="30">
        <f>C199+C189</f>
        <v>1345</v>
      </c>
      <c r="D200" s="30">
        <f>D199+D189</f>
        <v>57.8</v>
      </c>
      <c r="E200" s="30">
        <f>E199+E189</f>
        <v>41.36</v>
      </c>
      <c r="F200" s="30">
        <f>F199+F189</f>
        <v>238.285</v>
      </c>
      <c r="G200" s="30">
        <f>G199+G189</f>
        <v>1556.47</v>
      </c>
    </row>
    <row r="201" spans="1:7" s="4" customFormat="1" ht="68.25" customHeight="1">
      <c r="A201" s="222" t="s">
        <v>27</v>
      </c>
      <c r="B201" s="222"/>
      <c r="C201" s="222"/>
      <c r="D201" s="222"/>
      <c r="E201" s="222"/>
      <c r="F201" s="222"/>
      <c r="G201" s="222"/>
    </row>
    <row r="202" spans="1:7" s="4" customFormat="1" ht="18" customHeight="1">
      <c r="A202" s="157"/>
      <c r="B202" s="225" t="s">
        <v>119</v>
      </c>
      <c r="C202" s="225"/>
      <c r="D202" s="225"/>
      <c r="E202" s="225"/>
      <c r="F202" s="225"/>
      <c r="G202" s="225"/>
    </row>
    <row r="203" spans="1:7" s="4" customFormat="1" ht="29.25" customHeight="1">
      <c r="A203" s="157"/>
      <c r="B203" s="195" t="s">
        <v>157</v>
      </c>
      <c r="C203" s="42"/>
      <c r="D203" s="42"/>
      <c r="E203" s="42"/>
      <c r="F203" s="42"/>
      <c r="G203" s="42"/>
    </row>
    <row r="204" spans="1:7" s="4" customFormat="1" ht="21">
      <c r="A204" s="208" t="s">
        <v>147</v>
      </c>
      <c r="B204" s="252"/>
      <c r="C204" s="252"/>
      <c r="D204" s="252"/>
      <c r="E204" s="252"/>
      <c r="F204" s="252"/>
      <c r="G204" s="252"/>
    </row>
    <row r="205" spans="1:7" s="4" customFormat="1" ht="16.5" thickBot="1">
      <c r="A205" s="157"/>
      <c r="B205" s="102"/>
      <c r="C205" s="42"/>
      <c r="D205" s="42"/>
      <c r="E205" s="42"/>
      <c r="F205" s="42"/>
      <c r="G205" s="42"/>
    </row>
    <row r="206" spans="1:7" s="4" customFormat="1" ht="16.5" thickBot="1">
      <c r="A206" s="223" t="s">
        <v>16</v>
      </c>
      <c r="B206" s="218" t="s">
        <v>0</v>
      </c>
      <c r="C206" s="202" t="s">
        <v>19</v>
      </c>
      <c r="D206" s="204" t="s">
        <v>17</v>
      </c>
      <c r="E206" s="220"/>
      <c r="F206" s="221"/>
      <c r="G206" s="231" t="s">
        <v>18</v>
      </c>
    </row>
    <row r="207" spans="1:7" s="4" customFormat="1" ht="30.75" thickBot="1">
      <c r="A207" s="224"/>
      <c r="B207" s="219"/>
      <c r="C207" s="203"/>
      <c r="D207" s="37" t="s">
        <v>4</v>
      </c>
      <c r="E207" s="38" t="s">
        <v>5</v>
      </c>
      <c r="F207" s="39" t="s">
        <v>6</v>
      </c>
      <c r="G207" s="232"/>
    </row>
    <row r="208" spans="1:7" s="4" customFormat="1" ht="15.75">
      <c r="A208" s="92" t="s">
        <v>160</v>
      </c>
      <c r="B208" s="138" t="s">
        <v>15</v>
      </c>
      <c r="C208" s="25">
        <v>200</v>
      </c>
      <c r="D208" s="25">
        <v>19.33</v>
      </c>
      <c r="E208" s="25">
        <v>4.6</v>
      </c>
      <c r="F208" s="25">
        <v>37.78</v>
      </c>
      <c r="G208" s="25">
        <v>264.82</v>
      </c>
    </row>
    <row r="209" spans="1:7" s="4" customFormat="1" ht="15.75">
      <c r="A209" s="109" t="s">
        <v>61</v>
      </c>
      <c r="B209" s="138" t="s">
        <v>42</v>
      </c>
      <c r="C209" s="130">
        <v>100</v>
      </c>
      <c r="D209" s="130">
        <v>7.3</v>
      </c>
      <c r="E209" s="130">
        <v>11.7</v>
      </c>
      <c r="F209" s="130">
        <v>55.4</v>
      </c>
      <c r="G209" s="130">
        <v>358</v>
      </c>
    </row>
    <row r="210" spans="1:7" s="4" customFormat="1" ht="30">
      <c r="A210" s="273">
        <v>1.04</v>
      </c>
      <c r="B210" s="138" t="s">
        <v>97</v>
      </c>
      <c r="C210" s="119">
        <v>45</v>
      </c>
      <c r="D210" s="119">
        <v>3.37</v>
      </c>
      <c r="E210" s="119">
        <v>0.45</v>
      </c>
      <c r="F210" s="119">
        <v>21.6</v>
      </c>
      <c r="G210" s="119">
        <v>103.95</v>
      </c>
    </row>
    <row r="211" spans="1:7" s="4" customFormat="1" ht="15.75">
      <c r="A211" s="109" t="s">
        <v>57</v>
      </c>
      <c r="B211" s="138" t="s">
        <v>43</v>
      </c>
      <c r="C211" s="130">
        <v>200</v>
      </c>
      <c r="D211" s="130">
        <v>1.4</v>
      </c>
      <c r="E211" s="130">
        <v>1.1</v>
      </c>
      <c r="F211" s="130">
        <v>11.3</v>
      </c>
      <c r="G211" s="130">
        <v>59</v>
      </c>
    </row>
    <row r="212" spans="1:7" s="4" customFormat="1" ht="16.5" thickBot="1">
      <c r="A212" s="110" t="s">
        <v>54</v>
      </c>
      <c r="B212" s="138" t="s">
        <v>38</v>
      </c>
      <c r="C212" s="29">
        <v>10</v>
      </c>
      <c r="D212" s="29">
        <v>0.1</v>
      </c>
      <c r="E212" s="29">
        <v>8.3</v>
      </c>
      <c r="F212" s="29">
        <v>0.1</v>
      </c>
      <c r="G212" s="29">
        <v>75</v>
      </c>
    </row>
    <row r="213" spans="1:7" s="4" customFormat="1" ht="16.5" thickBot="1">
      <c r="A213" s="196" t="s">
        <v>22</v>
      </c>
      <c r="B213" s="197"/>
      <c r="C213" s="30">
        <f>C208+C209+C210+C211+C212</f>
        <v>555</v>
      </c>
      <c r="D213" s="31">
        <f>SUM(D208:D212)</f>
        <v>31.5</v>
      </c>
      <c r="E213" s="31">
        <f>SUM(E208:E212)</f>
        <v>26.15</v>
      </c>
      <c r="F213" s="31">
        <f>SUM(F208:F212)</f>
        <v>126.17999999999999</v>
      </c>
      <c r="G213" s="31">
        <f>SUM(G208:G212)</f>
        <v>860.77</v>
      </c>
    </row>
    <row r="214" spans="1:7" s="4" customFormat="1" ht="15.75">
      <c r="A214" s="157"/>
      <c r="B214" s="102"/>
      <c r="C214" s="42"/>
      <c r="D214" s="42"/>
      <c r="E214" s="42"/>
      <c r="F214" s="42"/>
      <c r="G214" s="42"/>
    </row>
    <row r="215" spans="1:7" s="4" customFormat="1" ht="21">
      <c r="A215" s="210" t="s">
        <v>148</v>
      </c>
      <c r="B215" s="211"/>
      <c r="C215" s="211"/>
      <c r="D215" s="211"/>
      <c r="E215" s="211"/>
      <c r="F215" s="211"/>
      <c r="G215" s="211"/>
    </row>
    <row r="216" spans="1:7" s="4" customFormat="1" ht="21.75" thickBot="1">
      <c r="A216" s="152"/>
      <c r="B216" s="21"/>
      <c r="C216" s="153"/>
      <c r="D216" s="153"/>
      <c r="E216" s="153"/>
      <c r="F216" s="153"/>
      <c r="G216" s="153"/>
    </row>
    <row r="217" spans="1:7" s="4" customFormat="1" ht="16.5" thickBot="1">
      <c r="A217" s="198" t="s">
        <v>16</v>
      </c>
      <c r="B217" s="200" t="s">
        <v>0</v>
      </c>
      <c r="C217" s="202" t="s">
        <v>19</v>
      </c>
      <c r="D217" s="204" t="s">
        <v>17</v>
      </c>
      <c r="E217" s="205"/>
      <c r="F217" s="205"/>
      <c r="G217" s="206" t="s">
        <v>18</v>
      </c>
    </row>
    <row r="218" spans="1:7" s="4" customFormat="1" ht="30.75" thickBot="1">
      <c r="A218" s="199"/>
      <c r="B218" s="201"/>
      <c r="C218" s="203"/>
      <c r="D218" s="37" t="s">
        <v>4</v>
      </c>
      <c r="E218" s="38" t="s">
        <v>5</v>
      </c>
      <c r="F218" s="39" t="s">
        <v>6</v>
      </c>
      <c r="G218" s="207"/>
    </row>
    <row r="219" spans="1:7" s="4" customFormat="1" ht="15.75">
      <c r="A219" s="92" t="s">
        <v>160</v>
      </c>
      <c r="B219" s="138" t="s">
        <v>15</v>
      </c>
      <c r="C219" s="25">
        <v>200</v>
      </c>
      <c r="D219" s="25">
        <v>19.33</v>
      </c>
      <c r="E219" s="25">
        <v>4.6</v>
      </c>
      <c r="F219" s="25">
        <v>37.78</v>
      </c>
      <c r="G219" s="25">
        <v>264.82</v>
      </c>
    </row>
    <row r="220" spans="1:7" s="4" customFormat="1" ht="15.75">
      <c r="A220" s="109" t="s">
        <v>61</v>
      </c>
      <c r="B220" s="138" t="s">
        <v>42</v>
      </c>
      <c r="C220" s="130">
        <v>100</v>
      </c>
      <c r="D220" s="130">
        <v>7.3</v>
      </c>
      <c r="E220" s="130">
        <v>11.7</v>
      </c>
      <c r="F220" s="130">
        <v>55.4</v>
      </c>
      <c r="G220" s="130">
        <v>358</v>
      </c>
    </row>
    <row r="221" spans="1:7" s="4" customFormat="1" ht="30">
      <c r="A221" s="273">
        <v>1.04</v>
      </c>
      <c r="B221" s="138" t="s">
        <v>100</v>
      </c>
      <c r="C221" s="119">
        <v>45</v>
      </c>
      <c r="D221" s="119">
        <v>3.37</v>
      </c>
      <c r="E221" s="119">
        <v>0.45</v>
      </c>
      <c r="F221" s="119">
        <v>21.6</v>
      </c>
      <c r="G221" s="119">
        <v>103.95</v>
      </c>
    </row>
    <row r="222" spans="1:7" s="4" customFormat="1" ht="15.75">
      <c r="A222" s="109" t="s">
        <v>57</v>
      </c>
      <c r="B222" s="138" t="s">
        <v>43</v>
      </c>
      <c r="C222" s="130">
        <v>200</v>
      </c>
      <c r="D222" s="130">
        <v>1.4</v>
      </c>
      <c r="E222" s="130">
        <v>1.1</v>
      </c>
      <c r="F222" s="130">
        <v>11.3</v>
      </c>
      <c r="G222" s="130">
        <v>59</v>
      </c>
    </row>
    <row r="223" spans="1:7" s="4" customFormat="1" ht="16.5" thickBot="1">
      <c r="A223" s="110" t="s">
        <v>54</v>
      </c>
      <c r="B223" s="138" t="s">
        <v>38</v>
      </c>
      <c r="C223" s="29">
        <v>10</v>
      </c>
      <c r="D223" s="29">
        <v>0.1</v>
      </c>
      <c r="E223" s="29">
        <v>8.3</v>
      </c>
      <c r="F223" s="29">
        <v>0.1</v>
      </c>
      <c r="G223" s="29">
        <v>75</v>
      </c>
    </row>
    <row r="224" spans="1:7" s="4" customFormat="1" ht="16.5" thickBot="1">
      <c r="A224" s="196" t="s">
        <v>22</v>
      </c>
      <c r="B224" s="197"/>
      <c r="C224" s="30">
        <f>C219+C220+C221+C222+C223</f>
        <v>555</v>
      </c>
      <c r="D224" s="31">
        <f>SUM(D219:D223)</f>
        <v>31.5</v>
      </c>
      <c r="E224" s="31">
        <f>SUM(E219:E223)</f>
        <v>26.15</v>
      </c>
      <c r="F224" s="31">
        <f>SUM(F219:F223)</f>
        <v>126.17999999999999</v>
      </c>
      <c r="G224" s="31">
        <f>SUM(G219:G223)</f>
        <v>860.77</v>
      </c>
    </row>
    <row r="225" spans="1:7" s="4" customFormat="1" ht="16.5" thickBot="1">
      <c r="A225" s="67"/>
      <c r="B225" s="68"/>
      <c r="C225" s="69"/>
      <c r="D225" s="70"/>
      <c r="E225" s="70"/>
      <c r="F225" s="70"/>
      <c r="G225" s="70"/>
    </row>
    <row r="226" spans="1:7" s="4" customFormat="1" ht="16.5" thickBot="1">
      <c r="A226" s="198" t="s">
        <v>16</v>
      </c>
      <c r="B226" s="200" t="s">
        <v>9</v>
      </c>
      <c r="C226" s="202" t="s">
        <v>19</v>
      </c>
      <c r="D226" s="204" t="s">
        <v>17</v>
      </c>
      <c r="E226" s="205"/>
      <c r="F226" s="205"/>
      <c r="G226" s="206" t="s">
        <v>18</v>
      </c>
    </row>
    <row r="227" spans="1:7" s="4" customFormat="1" ht="30.75" thickBot="1">
      <c r="A227" s="199"/>
      <c r="B227" s="201"/>
      <c r="C227" s="203"/>
      <c r="D227" s="37" t="s">
        <v>4</v>
      </c>
      <c r="E227" s="38" t="s">
        <v>5</v>
      </c>
      <c r="F227" s="39" t="s">
        <v>6</v>
      </c>
      <c r="G227" s="207"/>
    </row>
    <row r="228" spans="1:7" s="4" customFormat="1" ht="15.75">
      <c r="A228" s="92">
        <v>6</v>
      </c>
      <c r="B228" s="136" t="s">
        <v>71</v>
      </c>
      <c r="C228" s="134">
        <v>100</v>
      </c>
      <c r="D228" s="45">
        <v>3.1</v>
      </c>
      <c r="E228" s="45">
        <v>4.5</v>
      </c>
      <c r="F228" s="45">
        <v>15.3</v>
      </c>
      <c r="G228" s="45">
        <v>89.5</v>
      </c>
    </row>
    <row r="229" spans="1:7" s="4" customFormat="1" ht="15.75">
      <c r="A229" s="278">
        <v>65</v>
      </c>
      <c r="B229" s="142" t="s">
        <v>101</v>
      </c>
      <c r="C229" s="113" t="s">
        <v>143</v>
      </c>
      <c r="D229" s="114">
        <v>2.1</v>
      </c>
      <c r="E229" s="114">
        <v>5.1</v>
      </c>
      <c r="F229" s="114">
        <v>12.4</v>
      </c>
      <c r="G229" s="114">
        <v>105</v>
      </c>
    </row>
    <row r="230" spans="1:7" s="4" customFormat="1" ht="15.75">
      <c r="A230" s="93">
        <v>80</v>
      </c>
      <c r="B230" s="140" t="s">
        <v>72</v>
      </c>
      <c r="C230" s="64">
        <v>90</v>
      </c>
      <c r="D230" s="65">
        <v>9.07</v>
      </c>
      <c r="E230" s="65">
        <v>6</v>
      </c>
      <c r="F230" s="65">
        <v>3.525</v>
      </c>
      <c r="G230" s="65">
        <v>105</v>
      </c>
    </row>
    <row r="231" spans="1:7" s="4" customFormat="1" ht="15.75">
      <c r="A231" s="93">
        <v>172</v>
      </c>
      <c r="B231" s="143" t="s">
        <v>112</v>
      </c>
      <c r="C231" s="130" t="s">
        <v>130</v>
      </c>
      <c r="D231" s="130">
        <v>10.08</v>
      </c>
      <c r="E231" s="130">
        <v>6.3</v>
      </c>
      <c r="F231" s="130">
        <v>41.58</v>
      </c>
      <c r="G231" s="130">
        <v>266.4</v>
      </c>
    </row>
    <row r="232" spans="1:7" s="4" customFormat="1" ht="15.75">
      <c r="A232" s="93">
        <v>293</v>
      </c>
      <c r="B232" s="143" t="s">
        <v>84</v>
      </c>
      <c r="C232" s="130">
        <v>200</v>
      </c>
      <c r="D232" s="130">
        <v>0.9</v>
      </c>
      <c r="E232" s="130">
        <v>0.05</v>
      </c>
      <c r="F232" s="130">
        <v>20.6</v>
      </c>
      <c r="G232" s="130">
        <v>89</v>
      </c>
    </row>
    <row r="233" spans="1:7" s="4" customFormat="1" ht="30.75" thickBot="1">
      <c r="A233" s="273">
        <v>1.04</v>
      </c>
      <c r="B233" s="138" t="s">
        <v>97</v>
      </c>
      <c r="C233" s="29">
        <v>80</v>
      </c>
      <c r="D233" s="29">
        <v>6.4</v>
      </c>
      <c r="E233" s="29">
        <v>0.8</v>
      </c>
      <c r="F233" s="29">
        <v>44</v>
      </c>
      <c r="G233" s="29">
        <v>208</v>
      </c>
    </row>
    <row r="234" spans="1:7" s="4" customFormat="1" ht="16.5" thickBot="1">
      <c r="A234" s="196" t="s">
        <v>23</v>
      </c>
      <c r="B234" s="197"/>
      <c r="C234" s="30">
        <f>C228+200+5+C230+150+5+C232+C233</f>
        <v>830</v>
      </c>
      <c r="D234" s="31">
        <f>D228+D229+D230+D231+D232+D233</f>
        <v>31.65</v>
      </c>
      <c r="E234" s="31">
        <f>E228+E229+E230+E231+E232+E233</f>
        <v>22.75</v>
      </c>
      <c r="F234" s="31">
        <f>F228+F229+F230+F231+F232+F233</f>
        <v>137.405</v>
      </c>
      <c r="G234" s="31">
        <f>G228+G229+G230+G231+G232+G233</f>
        <v>862.9</v>
      </c>
    </row>
    <row r="235" spans="1:7" s="4" customFormat="1" ht="16.5" thickBot="1">
      <c r="A235" s="196" t="s">
        <v>36</v>
      </c>
      <c r="B235" s="197"/>
      <c r="C235" s="30">
        <f>C234+C224</f>
        <v>1385</v>
      </c>
      <c r="D235" s="30">
        <f>D234+D224</f>
        <v>63.15</v>
      </c>
      <c r="E235" s="30">
        <f>E234+E224</f>
        <v>48.9</v>
      </c>
      <c r="F235" s="30">
        <f>F234+F224</f>
        <v>263.585</v>
      </c>
      <c r="G235" s="30">
        <f>G234+G224</f>
        <v>1723.67</v>
      </c>
    </row>
    <row r="236" spans="1:7" s="4" customFormat="1" ht="19.5" customHeight="1">
      <c r="A236" s="51"/>
      <c r="B236" s="33"/>
      <c r="C236" s="54"/>
      <c r="D236" s="54"/>
      <c r="E236" s="54"/>
      <c r="F236" s="54"/>
      <c r="G236" s="50"/>
    </row>
    <row r="237" spans="1:7" ht="19.5" customHeight="1">
      <c r="A237" s="208" t="s">
        <v>125</v>
      </c>
      <c r="B237" s="208"/>
      <c r="C237" s="208"/>
      <c r="D237" s="208"/>
      <c r="E237" s="208"/>
      <c r="F237" s="208"/>
      <c r="G237" s="208"/>
    </row>
    <row r="238" spans="1:7" s="4" customFormat="1" ht="19.5" customHeight="1" thickBot="1">
      <c r="A238" s="51"/>
      <c r="B238" s="33"/>
      <c r="C238" s="54"/>
      <c r="D238" s="54"/>
      <c r="E238" s="54"/>
      <c r="F238" s="54"/>
      <c r="G238" s="54"/>
    </row>
    <row r="239" spans="1:7" s="4" customFormat="1" ht="15.75" customHeight="1" thickBot="1">
      <c r="A239" s="198" t="s">
        <v>16</v>
      </c>
      <c r="B239" s="200" t="s">
        <v>12</v>
      </c>
      <c r="C239" s="202" t="s">
        <v>19</v>
      </c>
      <c r="D239" s="204" t="s">
        <v>17</v>
      </c>
      <c r="E239" s="205"/>
      <c r="F239" s="205"/>
      <c r="G239" s="206" t="s">
        <v>18</v>
      </c>
    </row>
    <row r="240" spans="1:7" ht="30" customHeight="1" thickBot="1">
      <c r="A240" s="199"/>
      <c r="B240" s="201"/>
      <c r="C240" s="203"/>
      <c r="D240" s="37" t="s">
        <v>4</v>
      </c>
      <c r="E240" s="38" t="s">
        <v>5</v>
      </c>
      <c r="F240" s="39" t="s">
        <v>6</v>
      </c>
      <c r="G240" s="207"/>
    </row>
    <row r="241" spans="1:7" ht="37.5" customHeight="1">
      <c r="A241" s="92">
        <v>65</v>
      </c>
      <c r="B241" s="136" t="s">
        <v>102</v>
      </c>
      <c r="C241" s="134" t="s">
        <v>143</v>
      </c>
      <c r="D241" s="45">
        <v>2.1</v>
      </c>
      <c r="E241" s="45">
        <v>5.1</v>
      </c>
      <c r="F241" s="45">
        <v>12.4</v>
      </c>
      <c r="G241" s="45">
        <v>105</v>
      </c>
    </row>
    <row r="242" spans="1:7" ht="15">
      <c r="A242" s="278">
        <v>261</v>
      </c>
      <c r="B242" s="142" t="s">
        <v>103</v>
      </c>
      <c r="C242" s="113">
        <v>100</v>
      </c>
      <c r="D242" s="114">
        <v>9.4</v>
      </c>
      <c r="E242" s="114">
        <v>11.4</v>
      </c>
      <c r="F242" s="114">
        <v>26.8</v>
      </c>
      <c r="G242" s="114">
        <v>250</v>
      </c>
    </row>
    <row r="243" spans="1:7" s="3" customFormat="1" ht="15">
      <c r="A243" s="93">
        <v>293</v>
      </c>
      <c r="B243" s="143" t="s">
        <v>91</v>
      </c>
      <c r="C243" s="130">
        <v>200</v>
      </c>
      <c r="D243" s="130">
        <v>0.9</v>
      </c>
      <c r="E243" s="130">
        <v>0.05</v>
      </c>
      <c r="F243" s="130">
        <v>20.6</v>
      </c>
      <c r="G243" s="130">
        <v>89</v>
      </c>
    </row>
    <row r="244" spans="1:7" s="3" customFormat="1" ht="30.75" thickBot="1">
      <c r="A244" s="273">
        <v>1.04</v>
      </c>
      <c r="B244" s="138" t="s">
        <v>97</v>
      </c>
      <c r="C244" s="29">
        <v>45</v>
      </c>
      <c r="D244" s="29">
        <v>3.37</v>
      </c>
      <c r="E244" s="29">
        <v>0.4</v>
      </c>
      <c r="F244" s="29">
        <v>21.6</v>
      </c>
      <c r="G244" s="29">
        <v>104</v>
      </c>
    </row>
    <row r="245" spans="1:7" s="4" customFormat="1" ht="16.5" thickBot="1">
      <c r="A245" s="196" t="s">
        <v>24</v>
      </c>
      <c r="B245" s="197"/>
      <c r="C245" s="30">
        <f>250+8+C243+C242+C244</f>
        <v>603</v>
      </c>
      <c r="D245" s="31">
        <f>D241+D242+D243+D244</f>
        <v>15.77</v>
      </c>
      <c r="E245" s="31">
        <f>E241+E242+E243+E244</f>
        <v>16.95</v>
      </c>
      <c r="F245" s="31">
        <f>F241+F242+F243+F244</f>
        <v>81.4</v>
      </c>
      <c r="G245" s="31">
        <f>G241+G242+G243+G244</f>
        <v>548</v>
      </c>
    </row>
    <row r="246" spans="1:7" ht="15" customHeight="1" hidden="1">
      <c r="A246" s="213" t="s">
        <v>1</v>
      </c>
      <c r="B246" s="214" t="s">
        <v>2</v>
      </c>
      <c r="C246" s="215" t="s">
        <v>3</v>
      </c>
      <c r="D246" s="209" t="s">
        <v>4</v>
      </c>
      <c r="E246" s="209" t="s">
        <v>5</v>
      </c>
      <c r="F246" s="209" t="s">
        <v>6</v>
      </c>
      <c r="G246" s="209" t="s">
        <v>7</v>
      </c>
    </row>
    <row r="247" spans="1:7" ht="15" customHeight="1" hidden="1">
      <c r="A247" s="213"/>
      <c r="B247" s="214"/>
      <c r="C247" s="215"/>
      <c r="D247" s="209"/>
      <c r="E247" s="209"/>
      <c r="F247" s="209"/>
      <c r="G247" s="209"/>
    </row>
    <row r="248" spans="1:7" s="3" customFormat="1" ht="15" hidden="1">
      <c r="A248" s="75">
        <v>1</v>
      </c>
      <c r="B248" s="76"/>
      <c r="C248" s="77"/>
      <c r="D248" s="77"/>
      <c r="E248" s="77"/>
      <c r="F248" s="77"/>
      <c r="G248" s="77"/>
    </row>
    <row r="249" spans="1:7" s="3" customFormat="1" ht="15" hidden="1">
      <c r="A249" s="75">
        <v>2</v>
      </c>
      <c r="B249" s="76"/>
      <c r="C249" s="77"/>
      <c r="D249" s="78"/>
      <c r="E249" s="78"/>
      <c r="F249" s="78"/>
      <c r="G249" s="78"/>
    </row>
    <row r="250" spans="1:7" s="3" customFormat="1" ht="17.25" customHeight="1" hidden="1">
      <c r="A250" s="75">
        <v>3</v>
      </c>
      <c r="B250" s="76"/>
      <c r="C250" s="79"/>
      <c r="D250" s="80"/>
      <c r="E250" s="80"/>
      <c r="F250" s="80"/>
      <c r="G250" s="80"/>
    </row>
    <row r="251" spans="1:7" s="3" customFormat="1" ht="15" hidden="1">
      <c r="A251" s="75">
        <v>4</v>
      </c>
      <c r="B251" s="76"/>
      <c r="C251" s="77"/>
      <c r="D251" s="77"/>
      <c r="E251" s="77"/>
      <c r="F251" s="77"/>
      <c r="G251" s="77"/>
    </row>
    <row r="252" spans="1:7" s="3" customFormat="1" ht="15" hidden="1">
      <c r="A252" s="75">
        <v>5</v>
      </c>
      <c r="B252" s="76"/>
      <c r="C252" s="77"/>
      <c r="D252" s="77"/>
      <c r="E252" s="77"/>
      <c r="F252" s="77"/>
      <c r="G252" s="77"/>
    </row>
    <row r="253" spans="1:7" s="3" customFormat="1" ht="15" hidden="1">
      <c r="A253" s="81">
        <v>6</v>
      </c>
      <c r="B253" s="76"/>
      <c r="C253" s="79"/>
      <c r="D253" s="77"/>
      <c r="E253" s="77"/>
      <c r="F253" s="77"/>
      <c r="G253" s="77"/>
    </row>
    <row r="254" spans="1:7" s="3" customFormat="1" ht="15" hidden="1">
      <c r="A254" s="75">
        <v>7</v>
      </c>
      <c r="B254" s="76"/>
      <c r="C254" s="77"/>
      <c r="D254" s="77"/>
      <c r="E254" s="77"/>
      <c r="F254" s="77"/>
      <c r="G254" s="77"/>
    </row>
    <row r="255" spans="1:7" s="3" customFormat="1" ht="15">
      <c r="A255" s="62"/>
      <c r="B255" s="82"/>
      <c r="C255" s="83"/>
      <c r="D255" s="83"/>
      <c r="E255" s="83"/>
      <c r="F255" s="83"/>
      <c r="G255" s="83"/>
    </row>
    <row r="256" spans="1:7" s="3" customFormat="1" ht="15">
      <c r="A256" s="62"/>
      <c r="B256" s="82"/>
      <c r="C256" s="83"/>
      <c r="D256" s="83"/>
      <c r="E256" s="83"/>
      <c r="F256" s="83"/>
      <c r="G256" s="83"/>
    </row>
    <row r="257" spans="1:7" s="3" customFormat="1" ht="23.25" customHeight="1">
      <c r="A257" s="62"/>
      <c r="B257" s="82"/>
      <c r="C257" s="83"/>
      <c r="D257" s="83"/>
      <c r="E257" s="83"/>
      <c r="F257" s="83"/>
      <c r="G257" s="83"/>
    </row>
    <row r="258" spans="1:7" s="3" customFormat="1" ht="15">
      <c r="A258" s="62"/>
      <c r="B258" s="82"/>
      <c r="C258" s="83"/>
      <c r="D258" s="83"/>
      <c r="E258" s="83"/>
      <c r="F258" s="83"/>
      <c r="G258" s="83"/>
    </row>
    <row r="259" spans="1:13" ht="68.25" customHeight="1">
      <c r="A259" s="222" t="s">
        <v>26</v>
      </c>
      <c r="B259" s="222"/>
      <c r="C259" s="222"/>
      <c r="D259" s="222"/>
      <c r="E259" s="222"/>
      <c r="F259" s="222"/>
      <c r="G259" s="222"/>
      <c r="L259" s="234"/>
      <c r="M259" s="234"/>
    </row>
    <row r="260" spans="1:13" ht="19.5" customHeight="1">
      <c r="A260" s="67"/>
      <c r="B260" s="225" t="s">
        <v>119</v>
      </c>
      <c r="C260" s="225"/>
      <c r="D260" s="225"/>
      <c r="E260" s="225"/>
      <c r="F260" s="225"/>
      <c r="G260" s="225"/>
      <c r="L260" s="6"/>
      <c r="M260" s="6"/>
    </row>
    <row r="261" spans="1:13" ht="19.5" customHeight="1">
      <c r="A261" s="67"/>
      <c r="B261" s="195" t="s">
        <v>137</v>
      </c>
      <c r="C261" s="57"/>
      <c r="D261" s="57"/>
      <c r="E261" s="57"/>
      <c r="F261" s="57"/>
      <c r="G261" s="57"/>
      <c r="L261" s="7"/>
      <c r="M261" s="7"/>
    </row>
    <row r="262" spans="1:13" ht="19.5" customHeight="1">
      <c r="A262" s="208" t="s">
        <v>146</v>
      </c>
      <c r="B262" s="208"/>
      <c r="C262" s="208"/>
      <c r="D262" s="208"/>
      <c r="E262" s="208"/>
      <c r="F262" s="208"/>
      <c r="G262" s="208"/>
      <c r="L262" s="7"/>
      <c r="M262" s="7"/>
    </row>
    <row r="263" spans="1:13" ht="19.5" customHeight="1" thickBot="1">
      <c r="A263" s="36"/>
      <c r="B263" s="73"/>
      <c r="C263" s="74"/>
      <c r="D263" s="74"/>
      <c r="E263" s="74"/>
      <c r="F263" s="74"/>
      <c r="G263" s="74"/>
      <c r="L263" s="7"/>
      <c r="M263" s="7"/>
    </row>
    <row r="264" spans="1:13" ht="15.75" customHeight="1" thickBot="1">
      <c r="A264" s="198" t="s">
        <v>16</v>
      </c>
      <c r="B264" s="200" t="s">
        <v>0</v>
      </c>
      <c r="C264" s="202" t="s">
        <v>19</v>
      </c>
      <c r="D264" s="204" t="s">
        <v>17</v>
      </c>
      <c r="E264" s="205"/>
      <c r="F264" s="205"/>
      <c r="G264" s="206" t="s">
        <v>18</v>
      </c>
      <c r="L264" s="7"/>
      <c r="M264" s="7"/>
    </row>
    <row r="265" spans="1:13" ht="30" customHeight="1" thickBot="1">
      <c r="A265" s="199"/>
      <c r="B265" s="201"/>
      <c r="C265" s="203"/>
      <c r="D265" s="37" t="s">
        <v>4</v>
      </c>
      <c r="E265" s="38" t="s">
        <v>5</v>
      </c>
      <c r="F265" s="39" t="s">
        <v>6</v>
      </c>
      <c r="G265" s="207"/>
      <c r="L265" s="5"/>
      <c r="M265" s="5"/>
    </row>
    <row r="266" spans="1:7" s="3" customFormat="1" ht="15">
      <c r="A266" s="92">
        <v>181</v>
      </c>
      <c r="B266" s="146" t="s">
        <v>44</v>
      </c>
      <c r="C266" s="25" t="s">
        <v>130</v>
      </c>
      <c r="D266" s="25">
        <v>7.2</v>
      </c>
      <c r="E266" s="25">
        <v>9.09</v>
      </c>
      <c r="F266" s="25">
        <v>31.5</v>
      </c>
      <c r="G266" s="25">
        <v>237.99</v>
      </c>
    </row>
    <row r="267" spans="1:7" s="3" customFormat="1" ht="15">
      <c r="A267" s="109" t="s">
        <v>58</v>
      </c>
      <c r="B267" s="143" t="s">
        <v>159</v>
      </c>
      <c r="C267" s="130">
        <v>70</v>
      </c>
      <c r="D267" s="130">
        <v>8.6</v>
      </c>
      <c r="E267" s="130">
        <v>4.2</v>
      </c>
      <c r="F267" s="130">
        <v>27.1</v>
      </c>
      <c r="G267" s="130">
        <v>183</v>
      </c>
    </row>
    <row r="268" spans="1:7" s="3" customFormat="1" ht="15">
      <c r="A268" s="109" t="s">
        <v>59</v>
      </c>
      <c r="B268" s="143" t="s">
        <v>48</v>
      </c>
      <c r="C268" s="130">
        <v>200</v>
      </c>
      <c r="D268" s="130">
        <v>0.2</v>
      </c>
      <c r="E268" s="130">
        <v>0.03</v>
      </c>
      <c r="F268" s="130">
        <v>9.3</v>
      </c>
      <c r="G268" s="130">
        <v>38</v>
      </c>
    </row>
    <row r="269" spans="1:7" s="3" customFormat="1" ht="30.75" thickBot="1">
      <c r="A269" s="273">
        <v>1.04</v>
      </c>
      <c r="B269" s="138" t="s">
        <v>97</v>
      </c>
      <c r="C269" s="119">
        <v>45</v>
      </c>
      <c r="D269" s="119">
        <v>3.37</v>
      </c>
      <c r="E269" s="119">
        <v>0.45</v>
      </c>
      <c r="F269" s="119">
        <v>21.6</v>
      </c>
      <c r="G269" s="119">
        <v>103.95</v>
      </c>
    </row>
    <row r="270" spans="1:7" s="4" customFormat="1" ht="16.5" thickBot="1">
      <c r="A270" s="196" t="s">
        <v>22</v>
      </c>
      <c r="B270" s="197"/>
      <c r="C270" s="30">
        <f>200+5+C267+C268+C269</f>
        <v>520</v>
      </c>
      <c r="D270" s="31">
        <f>SUM(D266:D269)</f>
        <v>19.37</v>
      </c>
      <c r="E270" s="31">
        <f>SUM(E266:E269)</f>
        <v>13.769999999999998</v>
      </c>
      <c r="F270" s="31">
        <f>SUM(F266:F269)</f>
        <v>89.5</v>
      </c>
      <c r="G270" s="31">
        <f>SUM(G266:G269)</f>
        <v>562.94</v>
      </c>
    </row>
    <row r="271" spans="1:7" s="4" customFormat="1" ht="19.5" customHeight="1">
      <c r="A271" s="51"/>
      <c r="B271" s="33"/>
      <c r="C271" s="54"/>
      <c r="D271" s="54"/>
      <c r="E271" s="54"/>
      <c r="F271" s="54"/>
      <c r="G271" s="54"/>
    </row>
    <row r="272" spans="1:7" s="4" customFormat="1" ht="21">
      <c r="A272" s="210" t="s">
        <v>123</v>
      </c>
      <c r="B272" s="211"/>
      <c r="C272" s="211"/>
      <c r="D272" s="211"/>
      <c r="E272" s="211"/>
      <c r="F272" s="211"/>
      <c r="G272" s="211"/>
    </row>
    <row r="273" spans="1:7" s="4" customFormat="1" ht="21.75" thickBot="1">
      <c r="A273" s="36"/>
      <c r="B273" s="21"/>
      <c r="C273" s="22"/>
      <c r="D273" s="22"/>
      <c r="E273" s="22"/>
      <c r="F273" s="22"/>
      <c r="G273" s="22"/>
    </row>
    <row r="274" spans="1:7" s="4" customFormat="1" ht="15.75" customHeight="1" thickBot="1">
      <c r="A274" s="198" t="s">
        <v>16</v>
      </c>
      <c r="B274" s="200" t="s">
        <v>0</v>
      </c>
      <c r="C274" s="202" t="s">
        <v>19</v>
      </c>
      <c r="D274" s="204" t="s">
        <v>17</v>
      </c>
      <c r="E274" s="205"/>
      <c r="F274" s="205"/>
      <c r="G274" s="206" t="s">
        <v>18</v>
      </c>
    </row>
    <row r="275" spans="1:13" ht="30" customHeight="1" thickBot="1">
      <c r="A275" s="199"/>
      <c r="B275" s="201"/>
      <c r="C275" s="203"/>
      <c r="D275" s="37" t="s">
        <v>4</v>
      </c>
      <c r="E275" s="38" t="s">
        <v>5</v>
      </c>
      <c r="F275" s="39" t="s">
        <v>6</v>
      </c>
      <c r="G275" s="207"/>
      <c r="L275" s="5"/>
      <c r="M275" s="5"/>
    </row>
    <row r="276" spans="1:7" s="3" customFormat="1" ht="15">
      <c r="A276" s="92">
        <v>181</v>
      </c>
      <c r="B276" s="146" t="s">
        <v>44</v>
      </c>
      <c r="C276" s="25" t="s">
        <v>130</v>
      </c>
      <c r="D276" s="25">
        <v>7.2</v>
      </c>
      <c r="E276" s="25">
        <v>9.09</v>
      </c>
      <c r="F276" s="25">
        <v>31.5</v>
      </c>
      <c r="G276" s="25">
        <v>237.99</v>
      </c>
    </row>
    <row r="277" spans="1:7" s="3" customFormat="1" ht="15">
      <c r="A277" s="109" t="s">
        <v>58</v>
      </c>
      <c r="B277" s="143" t="s">
        <v>159</v>
      </c>
      <c r="C277" s="130">
        <v>70</v>
      </c>
      <c r="D277" s="130">
        <v>8.6</v>
      </c>
      <c r="E277" s="130">
        <v>4.2</v>
      </c>
      <c r="F277" s="130">
        <v>27.1</v>
      </c>
      <c r="G277" s="130">
        <v>183</v>
      </c>
    </row>
    <row r="278" spans="1:7" s="3" customFormat="1" ht="15">
      <c r="A278" s="109" t="s">
        <v>59</v>
      </c>
      <c r="B278" s="143" t="s">
        <v>48</v>
      </c>
      <c r="C278" s="130">
        <v>200</v>
      </c>
      <c r="D278" s="130">
        <v>0.2</v>
      </c>
      <c r="E278" s="130">
        <v>0.03</v>
      </c>
      <c r="F278" s="130">
        <v>9.3</v>
      </c>
      <c r="G278" s="130">
        <v>38</v>
      </c>
    </row>
    <row r="279" spans="1:7" s="3" customFormat="1" ht="30.75" thickBot="1">
      <c r="A279" s="273">
        <v>1.04</v>
      </c>
      <c r="B279" s="138" t="s">
        <v>97</v>
      </c>
      <c r="C279" s="119">
        <v>45</v>
      </c>
      <c r="D279" s="119">
        <v>3.37</v>
      </c>
      <c r="E279" s="119">
        <v>0.45</v>
      </c>
      <c r="F279" s="119">
        <v>21.6</v>
      </c>
      <c r="G279" s="119">
        <v>103.95</v>
      </c>
    </row>
    <row r="280" spans="1:7" s="4" customFormat="1" ht="16.5" thickBot="1">
      <c r="A280" s="196" t="s">
        <v>22</v>
      </c>
      <c r="B280" s="197"/>
      <c r="C280" s="30">
        <f>200+5+C277+C278+C279</f>
        <v>520</v>
      </c>
      <c r="D280" s="31">
        <f>D276+D277+D278+D279</f>
        <v>19.37</v>
      </c>
      <c r="E280" s="31">
        <f>E276+E277+E278+E279</f>
        <v>13.769999999999998</v>
      </c>
      <c r="F280" s="31">
        <f>F276+F277+F278+F279</f>
        <v>89.5</v>
      </c>
      <c r="G280" s="31">
        <f>G276+G277+G278+G279</f>
        <v>562.94</v>
      </c>
    </row>
    <row r="281" spans="1:7" s="4" customFormat="1" ht="19.5" customHeight="1" thickBot="1">
      <c r="A281" s="51"/>
      <c r="B281" s="33"/>
      <c r="C281" s="54"/>
      <c r="D281" s="50"/>
      <c r="E281" s="50"/>
      <c r="F281" s="50"/>
      <c r="G281" s="50"/>
    </row>
    <row r="282" spans="1:7" s="4" customFormat="1" ht="15.75" customHeight="1" thickBot="1">
      <c r="A282" s="198" t="s">
        <v>16</v>
      </c>
      <c r="B282" s="200" t="s">
        <v>9</v>
      </c>
      <c r="C282" s="202" t="s">
        <v>19</v>
      </c>
      <c r="D282" s="204" t="s">
        <v>17</v>
      </c>
      <c r="E282" s="205"/>
      <c r="F282" s="205"/>
      <c r="G282" s="206" t="s">
        <v>18</v>
      </c>
    </row>
    <row r="283" spans="1:7" s="4" customFormat="1" ht="30" customHeight="1" thickBot="1">
      <c r="A283" s="199"/>
      <c r="B283" s="201"/>
      <c r="C283" s="203"/>
      <c r="D283" s="37" t="s">
        <v>4</v>
      </c>
      <c r="E283" s="38" t="s">
        <v>5</v>
      </c>
      <c r="F283" s="39" t="s">
        <v>6</v>
      </c>
      <c r="G283" s="207"/>
    </row>
    <row r="284" spans="1:7" s="4" customFormat="1" ht="30" customHeight="1" thickBot="1">
      <c r="A284" s="276">
        <v>21</v>
      </c>
      <c r="B284" s="175" t="s">
        <v>120</v>
      </c>
      <c r="C284" s="174">
        <v>60</v>
      </c>
      <c r="D284" s="163">
        <v>0.9</v>
      </c>
      <c r="E284" s="176">
        <v>3.15</v>
      </c>
      <c r="F284" s="163">
        <v>6</v>
      </c>
      <c r="G284" s="174">
        <v>57</v>
      </c>
    </row>
    <row r="285" spans="1:7" ht="28.5" customHeight="1">
      <c r="A285" s="108" t="s">
        <v>114</v>
      </c>
      <c r="B285" s="136" t="s">
        <v>105</v>
      </c>
      <c r="C285" s="134" t="s">
        <v>25</v>
      </c>
      <c r="D285" s="45">
        <v>1.36</v>
      </c>
      <c r="E285" s="45">
        <v>4</v>
      </c>
      <c r="F285" s="45">
        <v>9.28</v>
      </c>
      <c r="G285" s="45">
        <v>77.6</v>
      </c>
    </row>
    <row r="286" spans="1:7" s="3" customFormat="1" ht="15">
      <c r="A286" s="109" t="s">
        <v>161</v>
      </c>
      <c r="B286" s="143" t="s">
        <v>73</v>
      </c>
      <c r="C286" s="111" t="s">
        <v>149</v>
      </c>
      <c r="D286" s="130">
        <v>9.97</v>
      </c>
      <c r="E286" s="130">
        <v>11.9</v>
      </c>
      <c r="F286" s="130">
        <v>8.87</v>
      </c>
      <c r="G286" s="130">
        <v>182.53</v>
      </c>
    </row>
    <row r="287" spans="1:7" s="3" customFormat="1" ht="28.5" customHeight="1">
      <c r="A287" s="109" t="s">
        <v>162</v>
      </c>
      <c r="B287" s="143" t="s">
        <v>75</v>
      </c>
      <c r="C287" s="130" t="s">
        <v>20</v>
      </c>
      <c r="D287" s="130">
        <v>3.08</v>
      </c>
      <c r="E287" s="130">
        <v>4.9</v>
      </c>
      <c r="F287" s="130">
        <v>20</v>
      </c>
      <c r="G287" s="130">
        <v>138.33</v>
      </c>
    </row>
    <row r="288" spans="1:7" s="3" customFormat="1" ht="15">
      <c r="A288" s="109" t="s">
        <v>163</v>
      </c>
      <c r="B288" s="143" t="s">
        <v>10</v>
      </c>
      <c r="C288" s="130">
        <v>200</v>
      </c>
      <c r="D288" s="130">
        <v>0.1</v>
      </c>
      <c r="E288" s="130">
        <v>0.09</v>
      </c>
      <c r="F288" s="130">
        <v>9.1</v>
      </c>
      <c r="G288" s="130">
        <v>35</v>
      </c>
    </row>
    <row r="289" spans="1:7" s="3" customFormat="1" ht="41.25" customHeight="1" thickBot="1">
      <c r="A289" s="273">
        <v>1.04</v>
      </c>
      <c r="B289" s="138" t="s">
        <v>97</v>
      </c>
      <c r="C289" s="29">
        <v>80</v>
      </c>
      <c r="D289" s="130">
        <v>6.4</v>
      </c>
      <c r="E289" s="130">
        <v>0.8</v>
      </c>
      <c r="F289" s="130">
        <v>36.8</v>
      </c>
      <c r="G289" s="130">
        <v>176</v>
      </c>
    </row>
    <row r="290" spans="1:7" s="3" customFormat="1" ht="16.5" thickBot="1">
      <c r="A290" s="196" t="s">
        <v>23</v>
      </c>
      <c r="B290" s="197"/>
      <c r="C290" s="30">
        <f>C284+200+5+60+30+150+5+C288+C289</f>
        <v>790</v>
      </c>
      <c r="D290" s="30">
        <f>D284+D285+D286+D287+D288+D289</f>
        <v>21.810000000000002</v>
      </c>
      <c r="E290" s="30">
        <f>E284+E285+E286+E287+E288+E289</f>
        <v>24.840000000000003</v>
      </c>
      <c r="F290" s="30">
        <f>F284+F285+F286+F287+F288+F289</f>
        <v>90.05</v>
      </c>
      <c r="G290" s="30">
        <f>G284+G285+G286+G287+G288+G289</f>
        <v>666.46</v>
      </c>
    </row>
    <row r="291" spans="1:7" s="3" customFormat="1" ht="16.5" thickBot="1">
      <c r="A291" s="196" t="s">
        <v>36</v>
      </c>
      <c r="B291" s="197"/>
      <c r="C291" s="30">
        <f>C280+C290</f>
        <v>1310</v>
      </c>
      <c r="D291" s="30">
        <f>D280+D290</f>
        <v>41.18000000000001</v>
      </c>
      <c r="E291" s="30">
        <f>E280+E290</f>
        <v>38.61</v>
      </c>
      <c r="F291" s="30">
        <f>F280+F290</f>
        <v>179.55</v>
      </c>
      <c r="G291" s="30">
        <f>G280+G290</f>
        <v>1229.4</v>
      </c>
    </row>
    <row r="292" spans="1:7" s="3" customFormat="1" ht="70.5" customHeight="1">
      <c r="A292" s="222" t="s">
        <v>26</v>
      </c>
      <c r="B292" s="222"/>
      <c r="C292" s="222"/>
      <c r="D292" s="222"/>
      <c r="E292" s="222"/>
      <c r="F292" s="222"/>
      <c r="G292" s="222"/>
    </row>
    <row r="293" spans="1:7" s="3" customFormat="1" ht="21">
      <c r="A293" s="157"/>
      <c r="B293" s="225" t="s">
        <v>119</v>
      </c>
      <c r="C293" s="225"/>
      <c r="D293" s="225"/>
      <c r="E293" s="225"/>
      <c r="F293" s="225"/>
      <c r="G293" s="225"/>
    </row>
    <row r="294" spans="1:7" s="3" customFormat="1" ht="30">
      <c r="A294" s="157"/>
      <c r="B294" s="195" t="s">
        <v>157</v>
      </c>
      <c r="C294" s="42"/>
      <c r="D294" s="42"/>
      <c r="E294" s="42"/>
      <c r="F294" s="42"/>
      <c r="G294" s="42"/>
    </row>
    <row r="295" spans="1:7" s="3" customFormat="1" ht="21">
      <c r="A295" s="208" t="s">
        <v>147</v>
      </c>
      <c r="B295" s="208"/>
      <c r="C295" s="208"/>
      <c r="D295" s="208"/>
      <c r="E295" s="208"/>
      <c r="F295" s="208"/>
      <c r="G295" s="208"/>
    </row>
    <row r="296" spans="1:7" s="3" customFormat="1" ht="15" customHeight="1" thickBot="1">
      <c r="A296" s="152"/>
      <c r="B296" s="73"/>
      <c r="C296" s="148"/>
      <c r="D296" s="148"/>
      <c r="E296" s="148"/>
      <c r="F296" s="148"/>
      <c r="G296" s="148"/>
    </row>
    <row r="297" spans="1:7" s="3" customFormat="1" ht="15.75" thickBot="1">
      <c r="A297" s="198" t="s">
        <v>16</v>
      </c>
      <c r="B297" s="200" t="s">
        <v>0</v>
      </c>
      <c r="C297" s="202" t="s">
        <v>19</v>
      </c>
      <c r="D297" s="204" t="s">
        <v>17</v>
      </c>
      <c r="E297" s="205"/>
      <c r="F297" s="205"/>
      <c r="G297" s="206" t="s">
        <v>18</v>
      </c>
    </row>
    <row r="298" spans="1:7" s="3" customFormat="1" ht="30.75" thickBot="1">
      <c r="A298" s="199"/>
      <c r="B298" s="201"/>
      <c r="C298" s="203"/>
      <c r="D298" s="37" t="s">
        <v>4</v>
      </c>
      <c r="E298" s="38" t="s">
        <v>5</v>
      </c>
      <c r="F298" s="39" t="s">
        <v>6</v>
      </c>
      <c r="G298" s="207"/>
    </row>
    <row r="299" spans="1:7" s="3" customFormat="1" ht="15">
      <c r="A299" s="92">
        <v>181</v>
      </c>
      <c r="B299" s="146" t="s">
        <v>44</v>
      </c>
      <c r="C299" s="25" t="s">
        <v>25</v>
      </c>
      <c r="D299" s="25">
        <v>8</v>
      </c>
      <c r="E299" s="25">
        <v>10.11</v>
      </c>
      <c r="F299" s="25">
        <v>35</v>
      </c>
      <c r="G299" s="25">
        <v>264.44</v>
      </c>
    </row>
    <row r="300" spans="1:7" s="3" customFormat="1" ht="15.75" thickBot="1">
      <c r="A300" s="109" t="s">
        <v>58</v>
      </c>
      <c r="B300" s="138" t="s">
        <v>38</v>
      </c>
      <c r="C300" s="29">
        <v>10</v>
      </c>
      <c r="D300" s="29">
        <v>0.1</v>
      </c>
      <c r="E300" s="29">
        <v>8.3</v>
      </c>
      <c r="F300" s="29">
        <v>0.1</v>
      </c>
      <c r="G300" s="29">
        <v>75</v>
      </c>
    </row>
    <row r="301" spans="1:7" s="3" customFormat="1" ht="15">
      <c r="A301" s="109" t="s">
        <v>59</v>
      </c>
      <c r="B301" s="141" t="s">
        <v>131</v>
      </c>
      <c r="C301" s="117">
        <v>20</v>
      </c>
      <c r="D301" s="117"/>
      <c r="E301" s="117"/>
      <c r="F301" s="117">
        <v>13</v>
      </c>
      <c r="G301" s="117">
        <v>52</v>
      </c>
    </row>
    <row r="302" spans="1:7" s="3" customFormat="1" ht="15">
      <c r="A302" s="273">
        <v>263</v>
      </c>
      <c r="B302" s="143" t="s">
        <v>159</v>
      </c>
      <c r="C302" s="130">
        <v>70</v>
      </c>
      <c r="D302" s="130">
        <v>8.6</v>
      </c>
      <c r="E302" s="130">
        <v>4.2</v>
      </c>
      <c r="F302" s="130">
        <v>27.1</v>
      </c>
      <c r="G302" s="130">
        <v>183</v>
      </c>
    </row>
    <row r="303" spans="1:7" s="3" customFormat="1" ht="15">
      <c r="A303" s="109" t="s">
        <v>59</v>
      </c>
      <c r="B303" s="143" t="s">
        <v>48</v>
      </c>
      <c r="C303" s="130">
        <v>200</v>
      </c>
      <c r="D303" s="130">
        <v>0.2</v>
      </c>
      <c r="E303" s="130">
        <v>0.03</v>
      </c>
      <c r="F303" s="130">
        <v>9.3</v>
      </c>
      <c r="G303" s="130">
        <v>38</v>
      </c>
    </row>
    <row r="304" spans="1:7" s="3" customFormat="1" ht="30.75" thickBot="1">
      <c r="A304" s="273">
        <v>1.04</v>
      </c>
      <c r="B304" s="138" t="s">
        <v>97</v>
      </c>
      <c r="C304" s="119">
        <v>45</v>
      </c>
      <c r="D304" s="119">
        <v>3.37</v>
      </c>
      <c r="E304" s="119">
        <v>0.45</v>
      </c>
      <c r="F304" s="119">
        <v>21.6</v>
      </c>
      <c r="G304" s="119">
        <v>103.95</v>
      </c>
    </row>
    <row r="305" spans="1:7" s="3" customFormat="1" ht="16.5" thickBot="1">
      <c r="A305" s="196" t="s">
        <v>22</v>
      </c>
      <c r="B305" s="197"/>
      <c r="C305" s="30">
        <f>200+5+C300+C301+C302+C303+C304</f>
        <v>550</v>
      </c>
      <c r="D305" s="31">
        <f>D299+D300+D301+D302+D303+D304</f>
        <v>20.27</v>
      </c>
      <c r="E305" s="31">
        <f>E299+E300+E301+E302+E303+E304</f>
        <v>23.09</v>
      </c>
      <c r="F305" s="31">
        <f>F299+F300+F301+F302+F303+F304</f>
        <v>106.1</v>
      </c>
      <c r="G305" s="31">
        <f>G299+G300+G301+G302+G303+G304</f>
        <v>716.3900000000001</v>
      </c>
    </row>
    <row r="306" spans="1:7" s="3" customFormat="1" ht="15.75">
      <c r="A306" s="157"/>
      <c r="B306" s="102"/>
      <c r="C306" s="42"/>
      <c r="D306" s="42"/>
      <c r="E306" s="42"/>
      <c r="F306" s="42"/>
      <c r="G306" s="42"/>
    </row>
    <row r="307" spans="1:7" s="3" customFormat="1" ht="21">
      <c r="A307" s="210" t="s">
        <v>148</v>
      </c>
      <c r="B307" s="211"/>
      <c r="C307" s="211"/>
      <c r="D307" s="211"/>
      <c r="E307" s="211"/>
      <c r="F307" s="211"/>
      <c r="G307" s="211"/>
    </row>
    <row r="308" spans="1:7" s="3" customFormat="1" ht="21.75" thickBot="1">
      <c r="A308" s="152"/>
      <c r="B308" s="21"/>
      <c r="C308" s="153"/>
      <c r="D308" s="153"/>
      <c r="E308" s="153"/>
      <c r="F308" s="153"/>
      <c r="G308" s="153"/>
    </row>
    <row r="309" spans="1:7" s="3" customFormat="1" ht="15.75" customHeight="1" thickBot="1">
      <c r="A309" s="198" t="s">
        <v>16</v>
      </c>
      <c r="B309" s="200" t="s">
        <v>0</v>
      </c>
      <c r="C309" s="202" t="s">
        <v>19</v>
      </c>
      <c r="D309" s="204" t="s">
        <v>17</v>
      </c>
      <c r="E309" s="205"/>
      <c r="F309" s="205"/>
      <c r="G309" s="206" t="s">
        <v>18</v>
      </c>
    </row>
    <row r="310" spans="1:7" s="3" customFormat="1" ht="30.75" thickBot="1">
      <c r="A310" s="199"/>
      <c r="B310" s="201"/>
      <c r="C310" s="203"/>
      <c r="D310" s="37" t="s">
        <v>4</v>
      </c>
      <c r="E310" s="38" t="s">
        <v>5</v>
      </c>
      <c r="F310" s="39" t="s">
        <v>6</v>
      </c>
      <c r="G310" s="207"/>
    </row>
    <row r="311" spans="1:7" s="3" customFormat="1" ht="15">
      <c r="A311" s="92">
        <v>181</v>
      </c>
      <c r="B311" s="146" t="s">
        <v>44</v>
      </c>
      <c r="C311" s="25" t="s">
        <v>25</v>
      </c>
      <c r="D311" s="25">
        <v>8</v>
      </c>
      <c r="E311" s="25">
        <v>10.11</v>
      </c>
      <c r="F311" s="25">
        <v>35</v>
      </c>
      <c r="G311" s="25">
        <v>264.44</v>
      </c>
    </row>
    <row r="312" spans="1:7" s="3" customFormat="1" ht="15.75" thickBot="1">
      <c r="A312" s="110" t="s">
        <v>54</v>
      </c>
      <c r="B312" s="138" t="s">
        <v>38</v>
      </c>
      <c r="C312" s="29">
        <v>10</v>
      </c>
      <c r="D312" s="29">
        <v>0.1</v>
      </c>
      <c r="E312" s="29">
        <v>8.3</v>
      </c>
      <c r="F312" s="29">
        <v>0.1</v>
      </c>
      <c r="G312" s="29">
        <v>75</v>
      </c>
    </row>
    <row r="313" spans="1:7" s="3" customFormat="1" ht="15">
      <c r="A313" s="278">
        <v>1.11</v>
      </c>
      <c r="B313" s="141" t="s">
        <v>131</v>
      </c>
      <c r="C313" s="117">
        <v>20</v>
      </c>
      <c r="D313" s="117"/>
      <c r="E313" s="117"/>
      <c r="F313" s="117">
        <v>13</v>
      </c>
      <c r="G313" s="117">
        <v>52</v>
      </c>
    </row>
    <row r="314" spans="1:7" s="3" customFormat="1" ht="15">
      <c r="A314" s="109" t="s">
        <v>58</v>
      </c>
      <c r="B314" s="143" t="s">
        <v>159</v>
      </c>
      <c r="C314" s="130">
        <v>70</v>
      </c>
      <c r="D314" s="130">
        <v>8.6</v>
      </c>
      <c r="E314" s="130">
        <v>4.2</v>
      </c>
      <c r="F314" s="130">
        <v>27.1</v>
      </c>
      <c r="G314" s="130">
        <v>183</v>
      </c>
    </row>
    <row r="315" spans="1:7" s="3" customFormat="1" ht="15">
      <c r="A315" s="109" t="s">
        <v>59</v>
      </c>
      <c r="B315" s="143" t="s">
        <v>48</v>
      </c>
      <c r="C315" s="130">
        <v>200</v>
      </c>
      <c r="D315" s="130">
        <v>0.2</v>
      </c>
      <c r="E315" s="130">
        <v>0.03</v>
      </c>
      <c r="F315" s="130">
        <v>9.3</v>
      </c>
      <c r="G315" s="130">
        <v>38</v>
      </c>
    </row>
    <row r="316" spans="1:7" s="3" customFormat="1" ht="30.75" thickBot="1">
      <c r="A316" s="273">
        <v>1.04</v>
      </c>
      <c r="B316" s="138" t="s">
        <v>97</v>
      </c>
      <c r="C316" s="119">
        <v>45</v>
      </c>
      <c r="D316" s="119">
        <v>3.37</v>
      </c>
      <c r="E316" s="119">
        <v>0.45</v>
      </c>
      <c r="F316" s="119">
        <v>21.6</v>
      </c>
      <c r="G316" s="119">
        <v>103.95</v>
      </c>
    </row>
    <row r="317" spans="1:7" s="3" customFormat="1" ht="16.5" thickBot="1">
      <c r="A317" s="196" t="s">
        <v>22</v>
      </c>
      <c r="B317" s="197"/>
      <c r="C317" s="30">
        <f>200+5+C312+C313+C314+C315+C316</f>
        <v>550</v>
      </c>
      <c r="D317" s="31">
        <f>D311+D312+D313+D314+D315+D316</f>
        <v>20.27</v>
      </c>
      <c r="E317" s="31">
        <f>E311+E312+E313+E314+E315+E316</f>
        <v>23.09</v>
      </c>
      <c r="F317" s="31">
        <f>F311+F312+F313+F314+F315+F316</f>
        <v>106.1</v>
      </c>
      <c r="G317" s="31">
        <f>G311+G312+G313+G314+G315+G316</f>
        <v>716.3900000000001</v>
      </c>
    </row>
    <row r="318" spans="1:7" s="3" customFormat="1" ht="16.5" thickBot="1">
      <c r="A318" s="51"/>
      <c r="B318" s="33"/>
      <c r="C318" s="54"/>
      <c r="D318" s="50"/>
      <c r="E318" s="50"/>
      <c r="F318" s="50"/>
      <c r="G318" s="50"/>
    </row>
    <row r="319" spans="1:7" s="3" customFormat="1" ht="15.75" customHeight="1" thickBot="1">
      <c r="A319" s="198" t="s">
        <v>16</v>
      </c>
      <c r="B319" s="200" t="s">
        <v>9</v>
      </c>
      <c r="C319" s="202" t="s">
        <v>19</v>
      </c>
      <c r="D319" s="204" t="s">
        <v>17</v>
      </c>
      <c r="E319" s="205"/>
      <c r="F319" s="205"/>
      <c r="G319" s="206" t="s">
        <v>18</v>
      </c>
    </row>
    <row r="320" spans="1:7" s="3" customFormat="1" ht="30.75" thickBot="1">
      <c r="A320" s="199"/>
      <c r="B320" s="201"/>
      <c r="C320" s="203"/>
      <c r="D320" s="37" t="s">
        <v>4</v>
      </c>
      <c r="E320" s="38" t="s">
        <v>5</v>
      </c>
      <c r="F320" s="39" t="s">
        <v>6</v>
      </c>
      <c r="G320" s="207"/>
    </row>
    <row r="321" spans="1:7" s="3" customFormat="1" ht="23.25" customHeight="1" thickBot="1">
      <c r="A321" s="276">
        <v>21</v>
      </c>
      <c r="B321" s="175" t="s">
        <v>120</v>
      </c>
      <c r="C321" s="174">
        <v>100</v>
      </c>
      <c r="D321" s="163">
        <v>1.6</v>
      </c>
      <c r="E321" s="176">
        <v>4.5</v>
      </c>
      <c r="F321" s="163">
        <v>11.1</v>
      </c>
      <c r="G321" s="174">
        <v>90</v>
      </c>
    </row>
    <row r="322" spans="1:7" s="3" customFormat="1" ht="30">
      <c r="A322" s="108" t="s">
        <v>114</v>
      </c>
      <c r="B322" s="136" t="s">
        <v>105</v>
      </c>
      <c r="C322" s="134" t="s">
        <v>143</v>
      </c>
      <c r="D322" s="45">
        <v>1.7</v>
      </c>
      <c r="E322" s="45">
        <v>5</v>
      </c>
      <c r="F322" s="45">
        <v>11.6</v>
      </c>
      <c r="G322" s="45">
        <v>97</v>
      </c>
    </row>
    <row r="323" spans="1:7" s="3" customFormat="1" ht="15">
      <c r="A323" s="109" t="s">
        <v>161</v>
      </c>
      <c r="B323" s="143" t="s">
        <v>73</v>
      </c>
      <c r="C323" s="130" t="s">
        <v>21</v>
      </c>
      <c r="D323" s="130">
        <v>9.97</v>
      </c>
      <c r="E323" s="130">
        <v>11.9</v>
      </c>
      <c r="F323" s="130">
        <v>8.87</v>
      </c>
      <c r="G323" s="130">
        <v>182.53</v>
      </c>
    </row>
    <row r="324" spans="1:7" s="3" customFormat="1" ht="15">
      <c r="A324" s="109" t="s">
        <v>162</v>
      </c>
      <c r="B324" s="143" t="s">
        <v>75</v>
      </c>
      <c r="C324" s="130" t="s">
        <v>130</v>
      </c>
      <c r="D324" s="130">
        <v>3.6</v>
      </c>
      <c r="E324" s="130">
        <v>5.88</v>
      </c>
      <c r="F324" s="130">
        <v>24</v>
      </c>
      <c r="G324" s="130">
        <v>165.99</v>
      </c>
    </row>
    <row r="325" spans="1:7" s="3" customFormat="1" ht="15">
      <c r="A325" s="109" t="s">
        <v>163</v>
      </c>
      <c r="B325" s="143" t="s">
        <v>10</v>
      </c>
      <c r="C325" s="130">
        <v>200</v>
      </c>
      <c r="D325" s="130">
        <v>0.1</v>
      </c>
      <c r="E325" s="130">
        <v>0.09</v>
      </c>
      <c r="F325" s="130">
        <v>9.1</v>
      </c>
      <c r="G325" s="130">
        <v>35</v>
      </c>
    </row>
    <row r="326" spans="1:7" s="3" customFormat="1" ht="30.75" thickBot="1">
      <c r="A326" s="273">
        <v>1.04</v>
      </c>
      <c r="B326" s="138" t="s">
        <v>97</v>
      </c>
      <c r="C326" s="29">
        <v>80</v>
      </c>
      <c r="D326" s="130">
        <v>6.4</v>
      </c>
      <c r="E326" s="130">
        <v>0.8</v>
      </c>
      <c r="F326" s="130">
        <v>36.8</v>
      </c>
      <c r="G326" s="130">
        <v>176</v>
      </c>
    </row>
    <row r="327" spans="1:7" s="3" customFormat="1" ht="16.5" thickBot="1">
      <c r="A327" s="196" t="s">
        <v>23</v>
      </c>
      <c r="B327" s="197"/>
      <c r="C327" s="30">
        <f>C321+250+8+60+30+180+5+C325+C326</f>
        <v>913</v>
      </c>
      <c r="D327" s="31">
        <f>D321+D322+D323+D324+D325+D326</f>
        <v>23.370000000000005</v>
      </c>
      <c r="E327" s="31">
        <f>E321+E322+E323+E324+E325+E326</f>
        <v>28.169999999999998</v>
      </c>
      <c r="F327" s="31">
        <f>F321+F322+F323+F324+F325+F326</f>
        <v>101.47</v>
      </c>
      <c r="G327" s="31">
        <f>G321+G322+G323+G324+G325+G326</f>
        <v>746.52</v>
      </c>
    </row>
    <row r="328" spans="1:7" s="3" customFormat="1" ht="16.5" thickBot="1">
      <c r="A328" s="196" t="s">
        <v>36</v>
      </c>
      <c r="B328" s="197"/>
      <c r="C328" s="30">
        <f>C327+C317</f>
        <v>1463</v>
      </c>
      <c r="D328" s="30">
        <f>D327+D317</f>
        <v>43.64</v>
      </c>
      <c r="E328" s="30">
        <f>E327+E317</f>
        <v>51.26</v>
      </c>
      <c r="F328" s="30">
        <f>F327+F317</f>
        <v>207.57</v>
      </c>
      <c r="G328" s="30">
        <f>G327+G317</f>
        <v>1462.91</v>
      </c>
    </row>
    <row r="329" spans="1:7" s="3" customFormat="1" ht="15.75">
      <c r="A329" s="157"/>
      <c r="B329" s="102"/>
      <c r="C329" s="42"/>
      <c r="D329" s="42"/>
      <c r="E329" s="42"/>
      <c r="F329" s="42"/>
      <c r="G329" s="42"/>
    </row>
    <row r="330" spans="1:13" ht="19.5" customHeight="1">
      <c r="A330" s="208" t="s">
        <v>125</v>
      </c>
      <c r="B330" s="208"/>
      <c r="C330" s="208"/>
      <c r="D330" s="208"/>
      <c r="E330" s="208"/>
      <c r="F330" s="208"/>
      <c r="G330" s="208"/>
      <c r="L330" s="5"/>
      <c r="M330" s="5"/>
    </row>
    <row r="331" spans="1:13" ht="19.5" customHeight="1" thickBot="1">
      <c r="A331" s="84"/>
      <c r="B331" s="85"/>
      <c r="C331" s="52"/>
      <c r="D331" s="52"/>
      <c r="E331" s="52"/>
      <c r="F331" s="52"/>
      <c r="G331" s="52"/>
      <c r="L331" s="7"/>
      <c r="M331" s="7"/>
    </row>
    <row r="332" spans="1:13" ht="15.75" customHeight="1" thickBot="1">
      <c r="A332" s="198" t="s">
        <v>16</v>
      </c>
      <c r="B332" s="200" t="s">
        <v>12</v>
      </c>
      <c r="C332" s="202" t="s">
        <v>19</v>
      </c>
      <c r="D332" s="204" t="s">
        <v>17</v>
      </c>
      <c r="E332" s="205"/>
      <c r="F332" s="205"/>
      <c r="G332" s="206" t="s">
        <v>18</v>
      </c>
      <c r="L332" s="7"/>
      <c r="M332" s="7"/>
    </row>
    <row r="333" spans="1:13" ht="30" customHeight="1" thickBot="1">
      <c r="A333" s="199"/>
      <c r="B333" s="201"/>
      <c r="C333" s="203"/>
      <c r="D333" s="37" t="s">
        <v>4</v>
      </c>
      <c r="E333" s="38" t="s">
        <v>5</v>
      </c>
      <c r="F333" s="39" t="s">
        <v>6</v>
      </c>
      <c r="G333" s="207"/>
      <c r="L333" s="7"/>
      <c r="M333" s="7"/>
    </row>
    <row r="334" spans="1:7" s="3" customFormat="1" ht="15">
      <c r="A334" s="108" t="s">
        <v>161</v>
      </c>
      <c r="B334" s="143" t="s">
        <v>73</v>
      </c>
      <c r="C334" s="25" t="s">
        <v>21</v>
      </c>
      <c r="D334" s="130">
        <v>9.97</v>
      </c>
      <c r="E334" s="130">
        <v>11.9</v>
      </c>
      <c r="F334" s="130">
        <v>8.87</v>
      </c>
      <c r="G334" s="130">
        <v>182.53</v>
      </c>
    </row>
    <row r="335" spans="1:7" s="3" customFormat="1" ht="15">
      <c r="A335" s="109" t="s">
        <v>162</v>
      </c>
      <c r="B335" s="143" t="s">
        <v>75</v>
      </c>
      <c r="C335" s="130" t="s">
        <v>130</v>
      </c>
      <c r="D335" s="130">
        <v>3.72</v>
      </c>
      <c r="E335" s="130">
        <v>5.52</v>
      </c>
      <c r="F335" s="130">
        <v>24.1</v>
      </c>
      <c r="G335" s="130">
        <v>164.4</v>
      </c>
    </row>
    <row r="336" spans="1:7" s="3" customFormat="1" ht="15.75" thickBot="1">
      <c r="A336" s="110" t="s">
        <v>65</v>
      </c>
      <c r="B336" s="144" t="s">
        <v>104</v>
      </c>
      <c r="C336" s="29">
        <v>45</v>
      </c>
      <c r="D336" s="130">
        <v>3.6</v>
      </c>
      <c r="E336" s="130">
        <v>7.65</v>
      </c>
      <c r="F336" s="130">
        <v>30.15</v>
      </c>
      <c r="G336" s="130">
        <v>202.5</v>
      </c>
    </row>
    <row r="337" spans="1:7" s="3" customFormat="1" ht="42" customHeight="1" thickBot="1">
      <c r="A337" s="273">
        <v>1.04</v>
      </c>
      <c r="B337" s="138" t="s">
        <v>97</v>
      </c>
      <c r="C337" s="29">
        <v>45</v>
      </c>
      <c r="D337" s="119">
        <v>3.37</v>
      </c>
      <c r="E337" s="119">
        <v>0.45</v>
      </c>
      <c r="F337" s="119">
        <v>21.6</v>
      </c>
      <c r="G337" s="119">
        <v>103.95</v>
      </c>
    </row>
    <row r="338" spans="1:7" s="3" customFormat="1" ht="15.75" thickBot="1">
      <c r="A338" s="110" t="s">
        <v>115</v>
      </c>
      <c r="B338" s="144" t="s">
        <v>89</v>
      </c>
      <c r="C338" s="29">
        <v>200</v>
      </c>
      <c r="D338" s="29"/>
      <c r="E338" s="29"/>
      <c r="F338" s="29">
        <v>23.4</v>
      </c>
      <c r="G338" s="29">
        <v>94</v>
      </c>
    </row>
    <row r="339" spans="1:7" s="4" customFormat="1" ht="16.5" thickBot="1">
      <c r="A339" s="196" t="s">
        <v>24</v>
      </c>
      <c r="B339" s="197"/>
      <c r="C339" s="30">
        <f>60+30+180+5+C336+C337+C338</f>
        <v>565</v>
      </c>
      <c r="D339" s="31">
        <f>D334+D335+D336+D337+D338</f>
        <v>20.660000000000004</v>
      </c>
      <c r="E339" s="31">
        <f>E334+E335+E336+E337+E338</f>
        <v>25.52</v>
      </c>
      <c r="F339" s="31">
        <f>F334+F335+F336+F337+F338</f>
        <v>108.12</v>
      </c>
      <c r="G339" s="31">
        <f>G334+G335+G336+G337+G338</f>
        <v>747.3800000000001</v>
      </c>
    </row>
    <row r="340" spans="1:7" s="4" customFormat="1" ht="15.75">
      <c r="A340" s="40"/>
      <c r="B340" s="41"/>
      <c r="C340" s="42"/>
      <c r="D340" s="43"/>
      <c r="E340" s="43"/>
      <c r="F340" s="43"/>
      <c r="G340" s="43"/>
    </row>
    <row r="341" spans="1:7" ht="27.75" customHeight="1" hidden="1">
      <c r="A341" s="67" t="s">
        <v>8</v>
      </c>
      <c r="B341" s="86"/>
      <c r="C341" s="87"/>
      <c r="D341" s="88"/>
      <c r="E341" s="88"/>
      <c r="F341" s="88"/>
      <c r="G341" s="88"/>
    </row>
    <row r="342" spans="1:7" ht="15" customHeight="1" hidden="1">
      <c r="A342" s="213" t="s">
        <v>1</v>
      </c>
      <c r="B342" s="214" t="s">
        <v>2</v>
      </c>
      <c r="C342" s="215" t="s">
        <v>3</v>
      </c>
      <c r="D342" s="209" t="s">
        <v>4</v>
      </c>
      <c r="E342" s="209" t="s">
        <v>5</v>
      </c>
      <c r="F342" s="209" t="s">
        <v>6</v>
      </c>
      <c r="G342" s="209" t="s">
        <v>7</v>
      </c>
    </row>
    <row r="343" spans="1:7" ht="15" customHeight="1" hidden="1">
      <c r="A343" s="213"/>
      <c r="B343" s="214"/>
      <c r="C343" s="215"/>
      <c r="D343" s="209"/>
      <c r="E343" s="209"/>
      <c r="F343" s="209"/>
      <c r="G343" s="209"/>
    </row>
    <row r="344" spans="1:7" s="3" customFormat="1" ht="15" hidden="1">
      <c r="A344" s="75">
        <v>1</v>
      </c>
      <c r="B344" s="76"/>
      <c r="C344" s="77"/>
      <c r="D344" s="77"/>
      <c r="E344" s="77"/>
      <c r="F344" s="77"/>
      <c r="G344" s="77"/>
    </row>
    <row r="345" spans="1:7" s="3" customFormat="1" ht="15" hidden="1">
      <c r="A345" s="75">
        <v>2</v>
      </c>
      <c r="B345" s="76"/>
      <c r="C345" s="77"/>
      <c r="D345" s="77"/>
      <c r="E345" s="77"/>
      <c r="F345" s="77"/>
      <c r="G345" s="77"/>
    </row>
    <row r="346" spans="1:7" s="3" customFormat="1" ht="15" hidden="1">
      <c r="A346" s="75">
        <v>3</v>
      </c>
      <c r="B346" s="76"/>
      <c r="C346" s="89"/>
      <c r="D346" s="77"/>
      <c r="E346" s="77"/>
      <c r="F346" s="77"/>
      <c r="G346" s="77"/>
    </row>
    <row r="347" spans="1:7" s="3" customFormat="1" ht="15" hidden="1">
      <c r="A347" s="81">
        <v>4</v>
      </c>
      <c r="B347" s="76"/>
      <c r="C347" s="79"/>
      <c r="D347" s="77"/>
      <c r="E347" s="77"/>
      <c r="F347" s="77"/>
      <c r="G347" s="77"/>
    </row>
    <row r="348" spans="1:7" s="3" customFormat="1" ht="17.25" customHeight="1" hidden="1">
      <c r="A348" s="75"/>
      <c r="B348" s="76"/>
      <c r="C348" s="77"/>
      <c r="D348" s="77"/>
      <c r="E348" s="77"/>
      <c r="F348" s="77"/>
      <c r="G348" s="77"/>
    </row>
    <row r="349" spans="1:7" s="12" customFormat="1" ht="76.5" customHeight="1">
      <c r="A349" s="222" t="s">
        <v>30</v>
      </c>
      <c r="B349" s="222"/>
      <c r="C349" s="222"/>
      <c r="D349" s="222"/>
      <c r="E349" s="222"/>
      <c r="F349" s="222"/>
      <c r="G349" s="222"/>
    </row>
    <row r="350" spans="1:7" ht="19.5" customHeight="1">
      <c r="A350" s="67"/>
      <c r="B350" s="212" t="s">
        <v>119</v>
      </c>
      <c r="C350" s="212"/>
      <c r="D350" s="212"/>
      <c r="E350" s="212"/>
      <c r="F350" s="212"/>
      <c r="G350" s="212"/>
    </row>
    <row r="351" spans="1:7" ht="19.5" customHeight="1">
      <c r="A351" s="67"/>
      <c r="B351" s="195" t="s">
        <v>137</v>
      </c>
      <c r="C351" s="57"/>
      <c r="D351" s="57"/>
      <c r="E351" s="57"/>
      <c r="F351" s="57"/>
      <c r="G351" s="57"/>
    </row>
    <row r="352" spans="1:7" ht="19.5" customHeight="1">
      <c r="A352" s="208" t="s">
        <v>146</v>
      </c>
      <c r="B352" s="208"/>
      <c r="C352" s="208"/>
      <c r="D352" s="208"/>
      <c r="E352" s="208"/>
      <c r="F352" s="208"/>
      <c r="G352" s="208"/>
    </row>
    <row r="353" spans="1:7" ht="19.5" customHeight="1" thickBot="1">
      <c r="A353" s="67"/>
      <c r="B353" s="56"/>
      <c r="C353" s="57"/>
      <c r="D353" s="57"/>
      <c r="E353" s="57"/>
      <c r="F353" s="57"/>
      <c r="G353" s="57"/>
    </row>
    <row r="354" spans="1:7" ht="15.75" customHeight="1" thickBot="1">
      <c r="A354" s="198" t="s">
        <v>16</v>
      </c>
      <c r="B354" s="200" t="s">
        <v>0</v>
      </c>
      <c r="C354" s="202" t="s">
        <v>19</v>
      </c>
      <c r="D354" s="204" t="s">
        <v>17</v>
      </c>
      <c r="E354" s="205"/>
      <c r="F354" s="205"/>
      <c r="G354" s="206" t="s">
        <v>18</v>
      </c>
    </row>
    <row r="355" spans="1:7" ht="30" customHeight="1" thickBot="1">
      <c r="A355" s="199"/>
      <c r="B355" s="201"/>
      <c r="C355" s="203"/>
      <c r="D355" s="37" t="s">
        <v>4</v>
      </c>
      <c r="E355" s="38" t="s">
        <v>5</v>
      </c>
      <c r="F355" s="39" t="s">
        <v>6</v>
      </c>
      <c r="G355" s="207"/>
    </row>
    <row r="356" spans="1:7" s="3" customFormat="1" ht="15.75" thickBot="1">
      <c r="A356" s="108" t="s">
        <v>60</v>
      </c>
      <c r="B356" s="146" t="s">
        <v>52</v>
      </c>
      <c r="C356" s="25" t="s">
        <v>20</v>
      </c>
      <c r="D356" s="25">
        <v>5.5</v>
      </c>
      <c r="E356" s="25">
        <v>4.2</v>
      </c>
      <c r="F356" s="25">
        <v>33.3</v>
      </c>
      <c r="G356" s="25">
        <v>196</v>
      </c>
    </row>
    <row r="357" spans="1:7" s="3" customFormat="1" ht="30">
      <c r="A357" s="92">
        <v>233</v>
      </c>
      <c r="B357" s="147" t="s">
        <v>51</v>
      </c>
      <c r="C357" s="25" t="s">
        <v>21</v>
      </c>
      <c r="D357" s="25">
        <f>7.8+0.3</f>
        <v>8.1</v>
      </c>
      <c r="E357" s="25">
        <f>3.66+1.4</f>
        <v>5.0600000000000005</v>
      </c>
      <c r="F357" s="25">
        <f>5.1+1.9</f>
        <v>7</v>
      </c>
      <c r="G357" s="25">
        <f>83.4+22</f>
        <v>105.4</v>
      </c>
    </row>
    <row r="358" spans="1:7" s="3" customFormat="1" ht="15">
      <c r="A358" s="109" t="s">
        <v>155</v>
      </c>
      <c r="B358" s="147" t="s">
        <v>53</v>
      </c>
      <c r="C358" s="117">
        <v>200</v>
      </c>
      <c r="D358" s="119">
        <v>0</v>
      </c>
      <c r="E358" s="119">
        <v>0</v>
      </c>
      <c r="F358" s="119">
        <v>23.5</v>
      </c>
      <c r="G358" s="119">
        <v>89</v>
      </c>
    </row>
    <row r="359" spans="1:7" s="3" customFormat="1" ht="30">
      <c r="A359" s="273">
        <v>1.04</v>
      </c>
      <c r="B359" s="138" t="s">
        <v>97</v>
      </c>
      <c r="C359" s="119">
        <v>45</v>
      </c>
      <c r="D359" s="119">
        <v>3.37</v>
      </c>
      <c r="E359" s="119">
        <v>0.45</v>
      </c>
      <c r="F359" s="119">
        <v>21.6</v>
      </c>
      <c r="G359" s="119">
        <v>103.95</v>
      </c>
    </row>
    <row r="360" spans="1:7" s="3" customFormat="1" ht="15.75" thickBot="1">
      <c r="A360" s="110" t="s">
        <v>54</v>
      </c>
      <c r="B360" s="138" t="s">
        <v>38</v>
      </c>
      <c r="C360" s="29">
        <v>10</v>
      </c>
      <c r="D360" s="29">
        <v>0.1</v>
      </c>
      <c r="E360" s="29">
        <v>8.3</v>
      </c>
      <c r="F360" s="29">
        <v>0.1</v>
      </c>
      <c r="G360" s="29">
        <v>75</v>
      </c>
    </row>
    <row r="361" spans="1:7" s="4" customFormat="1" ht="16.5" thickBot="1">
      <c r="A361" s="196" t="s">
        <v>22</v>
      </c>
      <c r="B361" s="197"/>
      <c r="C361" s="30">
        <f>150+5+60+30+C358+C359+C360</f>
        <v>500</v>
      </c>
      <c r="D361" s="31">
        <f>D356+D357+D358+D359+D360</f>
        <v>17.07</v>
      </c>
      <c r="E361" s="31">
        <f>E356+E357+E358+E359+E360</f>
        <v>18.01</v>
      </c>
      <c r="F361" s="31">
        <f>F356+F357+F358+F359+F360</f>
        <v>85.5</v>
      </c>
      <c r="G361" s="31">
        <f>G356+G357+G358+G359+G360</f>
        <v>569.3499999999999</v>
      </c>
    </row>
    <row r="362" spans="1:7" s="4" customFormat="1" ht="19.5" customHeight="1">
      <c r="A362" s="51"/>
      <c r="B362" s="33"/>
      <c r="C362" s="54"/>
      <c r="D362" s="54"/>
      <c r="E362" s="54"/>
      <c r="F362" s="54"/>
      <c r="G362" s="50"/>
    </row>
    <row r="363" spans="1:7" s="4" customFormat="1" ht="19.5" customHeight="1">
      <c r="A363" s="210" t="s">
        <v>123</v>
      </c>
      <c r="B363" s="211"/>
      <c r="C363" s="211"/>
      <c r="D363" s="211"/>
      <c r="E363" s="211"/>
      <c r="F363" s="211"/>
      <c r="G363" s="211"/>
    </row>
    <row r="364" spans="1:7" s="4" customFormat="1" ht="19.5" customHeight="1" thickBot="1">
      <c r="A364" s="36"/>
      <c r="B364" s="21"/>
      <c r="C364" s="22"/>
      <c r="D364" s="22"/>
      <c r="E364" s="22"/>
      <c r="F364" s="22"/>
      <c r="G364" s="22"/>
    </row>
    <row r="365" spans="1:7" s="4" customFormat="1" ht="15.75" customHeight="1" thickBot="1">
      <c r="A365" s="198" t="s">
        <v>16</v>
      </c>
      <c r="B365" s="200" t="s">
        <v>0</v>
      </c>
      <c r="C365" s="202" t="s">
        <v>19</v>
      </c>
      <c r="D365" s="204" t="s">
        <v>17</v>
      </c>
      <c r="E365" s="205"/>
      <c r="F365" s="205"/>
      <c r="G365" s="206" t="s">
        <v>18</v>
      </c>
    </row>
    <row r="366" spans="1:7" ht="30" customHeight="1" thickBot="1">
      <c r="A366" s="199"/>
      <c r="B366" s="201"/>
      <c r="C366" s="203"/>
      <c r="D366" s="37" t="s">
        <v>4</v>
      </c>
      <c r="E366" s="38" t="s">
        <v>5</v>
      </c>
      <c r="F366" s="39" t="s">
        <v>6</v>
      </c>
      <c r="G366" s="207"/>
    </row>
    <row r="367" spans="1:7" s="3" customFormat="1" ht="15.75" thickBot="1">
      <c r="A367" s="108" t="s">
        <v>60</v>
      </c>
      <c r="B367" s="146" t="s">
        <v>52</v>
      </c>
      <c r="C367" s="25" t="s">
        <v>20</v>
      </c>
      <c r="D367" s="25">
        <v>5.5</v>
      </c>
      <c r="E367" s="25">
        <v>4.2</v>
      </c>
      <c r="F367" s="25">
        <v>33.3</v>
      </c>
      <c r="G367" s="25">
        <v>196</v>
      </c>
    </row>
    <row r="368" spans="1:7" s="3" customFormat="1" ht="30">
      <c r="A368" s="92">
        <v>1</v>
      </c>
      <c r="B368" s="147" t="s">
        <v>51</v>
      </c>
      <c r="C368" s="25" t="s">
        <v>21</v>
      </c>
      <c r="D368" s="25">
        <f>7.8+0.3</f>
        <v>8.1</v>
      </c>
      <c r="E368" s="25">
        <f>3.66+1.4</f>
        <v>5.0600000000000005</v>
      </c>
      <c r="F368" s="25">
        <f>5.1+1.9</f>
        <v>7</v>
      </c>
      <c r="G368" s="25">
        <f>83.4+22</f>
        <v>105.4</v>
      </c>
    </row>
    <row r="369" spans="1:7" s="3" customFormat="1" ht="15">
      <c r="A369" s="109" t="s">
        <v>164</v>
      </c>
      <c r="B369" s="147" t="s">
        <v>53</v>
      </c>
      <c r="C369" s="117">
        <v>200</v>
      </c>
      <c r="D369" s="119">
        <v>0</v>
      </c>
      <c r="E369" s="119">
        <v>0</v>
      </c>
      <c r="F369" s="119">
        <v>23.5</v>
      </c>
      <c r="G369" s="119">
        <v>89</v>
      </c>
    </row>
    <row r="370" spans="1:7" s="3" customFormat="1" ht="30">
      <c r="A370" s="273">
        <v>1.04</v>
      </c>
      <c r="B370" s="138" t="s">
        <v>97</v>
      </c>
      <c r="C370" s="119">
        <v>45</v>
      </c>
      <c r="D370" s="119">
        <v>3.37</v>
      </c>
      <c r="E370" s="119">
        <v>0.45</v>
      </c>
      <c r="F370" s="119">
        <v>21.6</v>
      </c>
      <c r="G370" s="119">
        <v>103.95</v>
      </c>
    </row>
    <row r="371" spans="1:7" s="3" customFormat="1" ht="15.75" thickBot="1">
      <c r="A371" s="110" t="s">
        <v>54</v>
      </c>
      <c r="B371" s="138" t="s">
        <v>38</v>
      </c>
      <c r="C371" s="29">
        <v>10</v>
      </c>
      <c r="D371" s="29">
        <v>0.1</v>
      </c>
      <c r="E371" s="29">
        <v>8.3</v>
      </c>
      <c r="F371" s="29">
        <v>0.1</v>
      </c>
      <c r="G371" s="29">
        <v>75</v>
      </c>
    </row>
    <row r="372" spans="1:7" s="4" customFormat="1" ht="16.5" thickBot="1">
      <c r="A372" s="196" t="s">
        <v>22</v>
      </c>
      <c r="B372" s="197"/>
      <c r="C372" s="30">
        <f>150+5+60+30+C369+C370+C371</f>
        <v>500</v>
      </c>
      <c r="D372" s="31">
        <f>SUM(D367:D371)</f>
        <v>17.07</v>
      </c>
      <c r="E372" s="31">
        <f>SUM(E367:E371)</f>
        <v>18.01</v>
      </c>
      <c r="F372" s="31">
        <f>SUM(F367:F371)</f>
        <v>85.5</v>
      </c>
      <c r="G372" s="31">
        <f>SUM(G367:G371)</f>
        <v>569.3499999999999</v>
      </c>
    </row>
    <row r="373" spans="1:7" s="4" customFormat="1" ht="19.5" customHeight="1" thickBot="1">
      <c r="A373" s="51"/>
      <c r="B373" s="33"/>
      <c r="C373" s="54"/>
      <c r="D373" s="50"/>
      <c r="E373" s="50"/>
      <c r="F373" s="50"/>
      <c r="G373" s="50"/>
    </row>
    <row r="374" spans="1:7" s="4" customFormat="1" ht="15.75" customHeight="1" thickBot="1">
      <c r="A374" s="198" t="s">
        <v>16</v>
      </c>
      <c r="B374" s="200" t="s">
        <v>9</v>
      </c>
      <c r="C374" s="202" t="s">
        <v>19</v>
      </c>
      <c r="D374" s="204" t="s">
        <v>17</v>
      </c>
      <c r="E374" s="205"/>
      <c r="F374" s="205"/>
      <c r="G374" s="206" t="s">
        <v>18</v>
      </c>
    </row>
    <row r="375" spans="1:7" s="4" customFormat="1" ht="30" customHeight="1" thickBot="1">
      <c r="A375" s="199"/>
      <c r="B375" s="201"/>
      <c r="C375" s="203"/>
      <c r="D375" s="37" t="s">
        <v>4</v>
      </c>
      <c r="E375" s="90" t="s">
        <v>5</v>
      </c>
      <c r="F375" s="91" t="s">
        <v>6</v>
      </c>
      <c r="G375" s="207"/>
    </row>
    <row r="376" spans="1:7" ht="15">
      <c r="A376" s="92">
        <v>42</v>
      </c>
      <c r="B376" s="136" t="s">
        <v>129</v>
      </c>
      <c r="C376" s="134">
        <v>60</v>
      </c>
      <c r="D376" s="45">
        <v>0.8</v>
      </c>
      <c r="E376" s="45">
        <v>1.4</v>
      </c>
      <c r="F376" s="65">
        <v>4.3</v>
      </c>
      <c r="G376" s="45">
        <v>33</v>
      </c>
    </row>
    <row r="377" spans="1:7" s="3" customFormat="1" ht="39.75" customHeight="1">
      <c r="A377" s="96">
        <v>54</v>
      </c>
      <c r="B377" s="143" t="s">
        <v>106</v>
      </c>
      <c r="C377" s="130" t="s">
        <v>25</v>
      </c>
      <c r="D377" s="130">
        <v>1.7</v>
      </c>
      <c r="E377" s="130">
        <v>4.8</v>
      </c>
      <c r="F377" s="130">
        <v>12.3</v>
      </c>
      <c r="G377" s="130">
        <v>104</v>
      </c>
    </row>
    <row r="378" spans="1:7" s="3" customFormat="1" ht="15">
      <c r="A378" s="93">
        <v>131</v>
      </c>
      <c r="B378" s="143" t="s">
        <v>77</v>
      </c>
      <c r="C378" s="130">
        <v>150</v>
      </c>
      <c r="D378" s="130">
        <v>21.1</v>
      </c>
      <c r="E378" s="130">
        <v>25.3</v>
      </c>
      <c r="F378" s="130">
        <v>21.6</v>
      </c>
      <c r="G378" s="130">
        <v>400</v>
      </c>
    </row>
    <row r="379" spans="1:7" s="3" customFormat="1" ht="15">
      <c r="A379" s="93">
        <v>282</v>
      </c>
      <c r="B379" s="143" t="s">
        <v>10</v>
      </c>
      <c r="C379" s="130">
        <v>200</v>
      </c>
      <c r="D379" s="130">
        <v>0.1</v>
      </c>
      <c r="E379" s="130">
        <v>0</v>
      </c>
      <c r="F379" s="130">
        <v>9.1</v>
      </c>
      <c r="G379" s="130">
        <v>35</v>
      </c>
    </row>
    <row r="380" spans="1:7" s="3" customFormat="1" ht="30">
      <c r="A380" s="273">
        <v>1.04</v>
      </c>
      <c r="B380" s="138" t="s">
        <v>97</v>
      </c>
      <c r="C380" s="130">
        <v>45</v>
      </c>
      <c r="D380" s="119">
        <v>3.37</v>
      </c>
      <c r="E380" s="119">
        <v>0.45</v>
      </c>
      <c r="F380" s="119">
        <v>21.6</v>
      </c>
      <c r="G380" s="119">
        <v>103.95</v>
      </c>
    </row>
    <row r="381" spans="1:7" s="3" customFormat="1" ht="36" customHeight="1" thickBot="1">
      <c r="A381" s="273">
        <v>1.04</v>
      </c>
      <c r="B381" s="144" t="s">
        <v>70</v>
      </c>
      <c r="C381" s="29">
        <v>40</v>
      </c>
      <c r="D381" s="29">
        <v>3.2</v>
      </c>
      <c r="E381" s="29">
        <v>0.4</v>
      </c>
      <c r="F381" s="29">
        <v>18.4</v>
      </c>
      <c r="G381" s="29">
        <v>88</v>
      </c>
    </row>
    <row r="382" spans="1:7" s="3" customFormat="1" ht="16.5" thickBot="1">
      <c r="A382" s="196" t="s">
        <v>23</v>
      </c>
      <c r="B382" s="197"/>
      <c r="C382" s="30">
        <f>C376+200+5+C378+C379+C380+C381</f>
        <v>700</v>
      </c>
      <c r="D382" s="30">
        <f>D376+D377+D378+D379+D380+D381</f>
        <v>30.270000000000003</v>
      </c>
      <c r="E382" s="30">
        <f>E376+E377+E378+E379+E380+E381</f>
        <v>32.35</v>
      </c>
      <c r="F382" s="30">
        <f>F376+F377+F378+F379+F380+F381</f>
        <v>87.30000000000001</v>
      </c>
      <c r="G382" s="30">
        <f>G376+G377+G378+G379+G380+G381</f>
        <v>763.95</v>
      </c>
    </row>
    <row r="383" spans="1:7" s="4" customFormat="1" ht="16.5" thickBot="1">
      <c r="A383" s="196" t="s">
        <v>36</v>
      </c>
      <c r="B383" s="197"/>
      <c r="C383" s="30">
        <f>C382+C372</f>
        <v>1200</v>
      </c>
      <c r="D383" s="30">
        <f>D382+D372</f>
        <v>47.34</v>
      </c>
      <c r="E383" s="30">
        <f>E382+E372</f>
        <v>50.36</v>
      </c>
      <c r="F383" s="30">
        <f>F382+F372</f>
        <v>172.8</v>
      </c>
      <c r="G383" s="30">
        <f>G382+G372</f>
        <v>1333.3</v>
      </c>
    </row>
    <row r="384" spans="1:7" s="4" customFormat="1" ht="83.25" customHeight="1">
      <c r="A384" s="222" t="s">
        <v>30</v>
      </c>
      <c r="B384" s="222"/>
      <c r="C384" s="222"/>
      <c r="D384" s="222"/>
      <c r="E384" s="222"/>
      <c r="F384" s="222"/>
      <c r="G384" s="222"/>
    </row>
    <row r="385" spans="1:7" s="4" customFormat="1" ht="21">
      <c r="A385" s="157"/>
      <c r="B385" s="225" t="s">
        <v>119</v>
      </c>
      <c r="C385" s="225"/>
      <c r="D385" s="225"/>
      <c r="E385" s="225"/>
      <c r="F385" s="225"/>
      <c r="G385" s="225"/>
    </row>
    <row r="386" spans="1:7" s="4" customFormat="1" ht="30">
      <c r="A386" s="157"/>
      <c r="B386" s="195" t="s">
        <v>158</v>
      </c>
      <c r="D386" s="42"/>
      <c r="E386" s="42"/>
      <c r="F386" s="42"/>
      <c r="G386" s="42"/>
    </row>
    <row r="387" spans="1:7" s="4" customFormat="1" ht="21">
      <c r="A387" s="208" t="s">
        <v>147</v>
      </c>
      <c r="B387" s="208"/>
      <c r="C387" s="208"/>
      <c r="D387" s="208"/>
      <c r="E387" s="208"/>
      <c r="F387" s="208"/>
      <c r="G387" s="208"/>
    </row>
    <row r="388" spans="1:7" s="4" customFormat="1" ht="16.5" thickBot="1">
      <c r="A388" s="157"/>
      <c r="B388" s="102"/>
      <c r="C388" s="42"/>
      <c r="D388" s="42"/>
      <c r="E388" s="42"/>
      <c r="F388" s="42"/>
      <c r="G388" s="42"/>
    </row>
    <row r="389" spans="1:7" s="4" customFormat="1" ht="16.5" thickBot="1">
      <c r="A389" s="198" t="s">
        <v>16</v>
      </c>
      <c r="B389" s="200" t="s">
        <v>0</v>
      </c>
      <c r="C389" s="202" t="s">
        <v>19</v>
      </c>
      <c r="D389" s="204" t="s">
        <v>17</v>
      </c>
      <c r="E389" s="205"/>
      <c r="F389" s="205"/>
      <c r="G389" s="206" t="s">
        <v>18</v>
      </c>
    </row>
    <row r="390" spans="1:7" s="4" customFormat="1" ht="30.75" thickBot="1">
      <c r="A390" s="199"/>
      <c r="B390" s="201"/>
      <c r="C390" s="203"/>
      <c r="D390" s="37" t="s">
        <v>4</v>
      </c>
      <c r="E390" s="38" t="s">
        <v>5</v>
      </c>
      <c r="F390" s="39" t="s">
        <v>6</v>
      </c>
      <c r="G390" s="207"/>
    </row>
    <row r="391" spans="1:7" s="4" customFormat="1" ht="16.5" thickBot="1">
      <c r="A391" s="108" t="s">
        <v>60</v>
      </c>
      <c r="B391" s="146" t="s">
        <v>52</v>
      </c>
      <c r="C391" s="25" t="s">
        <v>25</v>
      </c>
      <c r="D391" s="25">
        <v>7.3</v>
      </c>
      <c r="E391" s="25">
        <v>5.6</v>
      </c>
      <c r="F391" s="25">
        <v>44.4</v>
      </c>
      <c r="G391" s="25">
        <v>261.3</v>
      </c>
    </row>
    <row r="392" spans="1:7" s="4" customFormat="1" ht="30">
      <c r="A392" s="92">
        <v>1</v>
      </c>
      <c r="B392" s="147" t="s">
        <v>51</v>
      </c>
      <c r="C392" s="25" t="s">
        <v>21</v>
      </c>
      <c r="D392" s="25">
        <f>7.8+0.3</f>
        <v>8.1</v>
      </c>
      <c r="E392" s="25">
        <f>3.66+1.4</f>
        <v>5.0600000000000005</v>
      </c>
      <c r="F392" s="25">
        <f>5.1+1.9</f>
        <v>7</v>
      </c>
      <c r="G392" s="25">
        <f>83.4+22</f>
        <v>105.4</v>
      </c>
    </row>
    <row r="393" spans="1:7" s="4" customFormat="1" ht="15.75">
      <c r="A393" s="109" t="s">
        <v>164</v>
      </c>
      <c r="B393" s="147" t="s">
        <v>53</v>
      </c>
      <c r="C393" s="117">
        <v>200</v>
      </c>
      <c r="D393" s="119">
        <v>0</v>
      </c>
      <c r="E393" s="119">
        <v>0</v>
      </c>
      <c r="F393" s="119">
        <v>23.5</v>
      </c>
      <c r="G393" s="119">
        <v>89</v>
      </c>
    </row>
    <row r="394" spans="1:7" s="4" customFormat="1" ht="30">
      <c r="A394" s="273">
        <v>1.04</v>
      </c>
      <c r="B394" s="138" t="s">
        <v>97</v>
      </c>
      <c r="C394" s="119">
        <v>45</v>
      </c>
      <c r="D394" s="119">
        <v>3.37</v>
      </c>
      <c r="E394" s="119">
        <v>0.45</v>
      </c>
      <c r="F394" s="119">
        <v>21.6</v>
      </c>
      <c r="G394" s="119">
        <v>103.95</v>
      </c>
    </row>
    <row r="395" spans="1:7" s="4" customFormat="1" ht="16.5" thickBot="1">
      <c r="A395" s="110" t="s">
        <v>54</v>
      </c>
      <c r="B395" s="138" t="s">
        <v>38</v>
      </c>
      <c r="C395" s="29">
        <v>10</v>
      </c>
      <c r="D395" s="29">
        <v>0.1</v>
      </c>
      <c r="E395" s="29">
        <v>8.3</v>
      </c>
      <c r="F395" s="29">
        <v>0.1</v>
      </c>
      <c r="G395" s="29">
        <v>75</v>
      </c>
    </row>
    <row r="396" spans="1:7" s="4" customFormat="1" ht="16.5" thickBot="1">
      <c r="A396" s="196" t="s">
        <v>22</v>
      </c>
      <c r="B396" s="197"/>
      <c r="C396" s="30">
        <f>200+5+60+30+C393+C394+C395</f>
        <v>550</v>
      </c>
      <c r="D396" s="31">
        <f>D391+D392+D393+D394+D395</f>
        <v>18.87</v>
      </c>
      <c r="E396" s="31">
        <f>E391+E392+E393+E394+E395</f>
        <v>19.41</v>
      </c>
      <c r="F396" s="31">
        <f>F391+F392+F393+F394+F395</f>
        <v>96.6</v>
      </c>
      <c r="G396" s="31">
        <f>G391+G392+G393+G394+G395</f>
        <v>634.6500000000001</v>
      </c>
    </row>
    <row r="397" spans="1:7" s="4" customFormat="1" ht="15.75">
      <c r="A397" s="157"/>
      <c r="B397" s="102"/>
      <c r="C397" s="42"/>
      <c r="D397" s="42"/>
      <c r="E397" s="42"/>
      <c r="F397" s="42"/>
      <c r="G397" s="42"/>
    </row>
    <row r="398" spans="1:7" s="4" customFormat="1" ht="21">
      <c r="A398" s="210" t="s">
        <v>141</v>
      </c>
      <c r="B398" s="211"/>
      <c r="C398" s="211"/>
      <c r="D398" s="211"/>
      <c r="E398" s="211"/>
      <c r="F398" s="211"/>
      <c r="G398" s="211"/>
    </row>
    <row r="399" spans="1:7" s="4" customFormat="1" ht="21.75" thickBot="1">
      <c r="A399" s="152"/>
      <c r="B399" s="21"/>
      <c r="C399" s="153"/>
      <c r="D399" s="153"/>
      <c r="E399" s="153"/>
      <c r="F399" s="153"/>
      <c r="G399" s="153"/>
    </row>
    <row r="400" spans="1:7" s="4" customFormat="1" ht="16.5" customHeight="1" thickBot="1">
      <c r="A400" s="198" t="s">
        <v>16</v>
      </c>
      <c r="B400" s="200" t="s">
        <v>0</v>
      </c>
      <c r="C400" s="202" t="s">
        <v>19</v>
      </c>
      <c r="D400" s="204" t="s">
        <v>17</v>
      </c>
      <c r="E400" s="205"/>
      <c r="F400" s="205"/>
      <c r="G400" s="206" t="s">
        <v>18</v>
      </c>
    </row>
    <row r="401" spans="1:7" s="4" customFormat="1" ht="30.75" thickBot="1">
      <c r="A401" s="199"/>
      <c r="B401" s="201"/>
      <c r="C401" s="203"/>
      <c r="D401" s="37" t="s">
        <v>4</v>
      </c>
      <c r="E401" s="38" t="s">
        <v>5</v>
      </c>
      <c r="F401" s="39" t="s">
        <v>6</v>
      </c>
      <c r="G401" s="207"/>
    </row>
    <row r="402" spans="1:7" s="4" customFormat="1" ht="16.5" thickBot="1">
      <c r="A402" s="108" t="s">
        <v>60</v>
      </c>
      <c r="B402" s="146" t="s">
        <v>52</v>
      </c>
      <c r="C402" s="25" t="s">
        <v>25</v>
      </c>
      <c r="D402" s="25">
        <v>7.3</v>
      </c>
      <c r="E402" s="25">
        <v>5.6</v>
      </c>
      <c r="F402" s="25">
        <v>44.4</v>
      </c>
      <c r="G402" s="25">
        <v>261.3</v>
      </c>
    </row>
    <row r="403" spans="1:7" s="4" customFormat="1" ht="30">
      <c r="A403" s="92">
        <v>1</v>
      </c>
      <c r="B403" s="147" t="s">
        <v>51</v>
      </c>
      <c r="C403" s="25" t="s">
        <v>21</v>
      </c>
      <c r="D403" s="25">
        <f>7.8+0.3</f>
        <v>8.1</v>
      </c>
      <c r="E403" s="25">
        <f>3.66+1.4</f>
        <v>5.0600000000000005</v>
      </c>
      <c r="F403" s="25">
        <f>5.1+1.9</f>
        <v>7</v>
      </c>
      <c r="G403" s="25">
        <f>83.4+22</f>
        <v>105.4</v>
      </c>
    </row>
    <row r="404" spans="1:7" s="4" customFormat="1" ht="15.75">
      <c r="A404" s="109" t="s">
        <v>164</v>
      </c>
      <c r="B404" s="147" t="s">
        <v>53</v>
      </c>
      <c r="C404" s="117">
        <v>200</v>
      </c>
      <c r="D404" s="119">
        <v>0</v>
      </c>
      <c r="E404" s="119">
        <v>0</v>
      </c>
      <c r="F404" s="119">
        <v>23.5</v>
      </c>
      <c r="G404" s="119">
        <v>89</v>
      </c>
    </row>
    <row r="405" spans="1:7" s="4" customFormat="1" ht="30">
      <c r="A405" s="273">
        <v>1.04</v>
      </c>
      <c r="B405" s="138" t="s">
        <v>97</v>
      </c>
      <c r="C405" s="119">
        <v>45</v>
      </c>
      <c r="D405" s="119">
        <v>3.37</v>
      </c>
      <c r="E405" s="119">
        <v>0.45</v>
      </c>
      <c r="F405" s="119">
        <v>21.6</v>
      </c>
      <c r="G405" s="119">
        <v>103.95</v>
      </c>
    </row>
    <row r="406" spans="1:7" s="4" customFormat="1" ht="16.5" thickBot="1">
      <c r="A406" s="110" t="s">
        <v>54</v>
      </c>
      <c r="B406" s="138" t="s">
        <v>38</v>
      </c>
      <c r="C406" s="29">
        <v>10</v>
      </c>
      <c r="D406" s="29">
        <v>0.1</v>
      </c>
      <c r="E406" s="29">
        <v>8.3</v>
      </c>
      <c r="F406" s="29">
        <v>0.1</v>
      </c>
      <c r="G406" s="29">
        <v>75</v>
      </c>
    </row>
    <row r="407" spans="1:7" s="4" customFormat="1" ht="16.5" thickBot="1">
      <c r="A407" s="196" t="s">
        <v>22</v>
      </c>
      <c r="B407" s="197"/>
      <c r="C407" s="30">
        <f>200+5+60+30+C404+C405+C406</f>
        <v>550</v>
      </c>
      <c r="D407" s="31">
        <f>SUM(D402:D406)</f>
        <v>18.87</v>
      </c>
      <c r="E407" s="31">
        <f>SUM(E402:E406)</f>
        <v>19.41</v>
      </c>
      <c r="F407" s="31">
        <f>SUM(F402:F406)</f>
        <v>96.6</v>
      </c>
      <c r="G407" s="31">
        <f>SUM(G402:G406)</f>
        <v>634.6500000000001</v>
      </c>
    </row>
    <row r="408" spans="1:7" s="4" customFormat="1" ht="16.5" thickBot="1">
      <c r="A408" s="51"/>
      <c r="B408" s="33"/>
      <c r="C408" s="54"/>
      <c r="D408" s="50"/>
      <c r="E408" s="50"/>
      <c r="F408" s="50"/>
      <c r="G408" s="50"/>
    </row>
    <row r="409" spans="1:7" s="4" customFormat="1" ht="16.5" customHeight="1" thickBot="1">
      <c r="A409" s="198" t="s">
        <v>16</v>
      </c>
      <c r="B409" s="200" t="s">
        <v>9</v>
      </c>
      <c r="C409" s="202" t="s">
        <v>19</v>
      </c>
      <c r="D409" s="204" t="s">
        <v>17</v>
      </c>
      <c r="E409" s="205"/>
      <c r="F409" s="205"/>
      <c r="G409" s="206" t="s">
        <v>18</v>
      </c>
    </row>
    <row r="410" spans="1:7" s="4" customFormat="1" ht="30.75" thickBot="1">
      <c r="A410" s="199"/>
      <c r="B410" s="201"/>
      <c r="C410" s="203"/>
      <c r="D410" s="37" t="s">
        <v>4</v>
      </c>
      <c r="E410" s="150" t="s">
        <v>5</v>
      </c>
      <c r="F410" s="149" t="s">
        <v>6</v>
      </c>
      <c r="G410" s="207"/>
    </row>
    <row r="411" spans="1:7" s="4" customFormat="1" ht="15.75">
      <c r="A411" s="92">
        <v>42</v>
      </c>
      <c r="B411" s="136" t="s">
        <v>132</v>
      </c>
      <c r="C411" s="134">
        <v>100</v>
      </c>
      <c r="D411" s="45">
        <v>1.3</v>
      </c>
      <c r="E411" s="45">
        <v>2.3</v>
      </c>
      <c r="F411" s="65">
        <v>7.1</v>
      </c>
      <c r="G411" s="45">
        <v>55</v>
      </c>
    </row>
    <row r="412" spans="1:7" s="4" customFormat="1" ht="15.75">
      <c r="A412" s="96">
        <v>54</v>
      </c>
      <c r="B412" s="143" t="s">
        <v>106</v>
      </c>
      <c r="C412" s="130" t="s">
        <v>143</v>
      </c>
      <c r="D412" s="130">
        <v>1.7</v>
      </c>
      <c r="E412" s="130">
        <v>4.8</v>
      </c>
      <c r="F412" s="130">
        <v>12.3</v>
      </c>
      <c r="G412" s="130">
        <v>104</v>
      </c>
    </row>
    <row r="413" spans="1:7" s="4" customFormat="1" ht="15.75">
      <c r="A413" s="93">
        <v>131</v>
      </c>
      <c r="B413" s="143" t="s">
        <v>77</v>
      </c>
      <c r="C413" s="130">
        <v>180</v>
      </c>
      <c r="D413" s="130">
        <v>25.4</v>
      </c>
      <c r="E413" s="130">
        <v>30.4</v>
      </c>
      <c r="F413" s="130">
        <v>26</v>
      </c>
      <c r="G413" s="130">
        <v>481</v>
      </c>
    </row>
    <row r="414" spans="1:7" s="4" customFormat="1" ht="15.75">
      <c r="A414" s="93">
        <v>282</v>
      </c>
      <c r="B414" s="143" t="s">
        <v>10</v>
      </c>
      <c r="C414" s="130">
        <v>200</v>
      </c>
      <c r="D414" s="130">
        <v>0.1</v>
      </c>
      <c r="E414" s="130">
        <v>0</v>
      </c>
      <c r="F414" s="130">
        <v>9.1</v>
      </c>
      <c r="G414" s="130">
        <v>35</v>
      </c>
    </row>
    <row r="415" spans="1:7" s="4" customFormat="1" ht="30">
      <c r="A415" s="273">
        <v>1.04</v>
      </c>
      <c r="B415" s="138" t="s">
        <v>97</v>
      </c>
      <c r="C415" s="130">
        <v>40</v>
      </c>
      <c r="D415" s="130">
        <v>3.2</v>
      </c>
      <c r="E415" s="130">
        <v>0.4</v>
      </c>
      <c r="F415" s="130">
        <v>22</v>
      </c>
      <c r="G415" s="130">
        <v>104</v>
      </c>
    </row>
    <row r="416" spans="1:7" s="4" customFormat="1" ht="29.25" customHeight="1" thickBot="1">
      <c r="A416" s="273">
        <v>1.04</v>
      </c>
      <c r="B416" s="144" t="s">
        <v>70</v>
      </c>
      <c r="C416" s="29">
        <v>40</v>
      </c>
      <c r="D416" s="29">
        <v>3.2</v>
      </c>
      <c r="E416" s="29">
        <v>0.4</v>
      </c>
      <c r="F416" s="29">
        <v>18.4</v>
      </c>
      <c r="G416" s="29">
        <v>88</v>
      </c>
    </row>
    <row r="417" spans="1:7" ht="19.5" customHeight="1" thickBot="1">
      <c r="A417" s="196" t="s">
        <v>23</v>
      </c>
      <c r="B417" s="197"/>
      <c r="C417" s="30">
        <f>C411+250+8+C413+C414+C415+C416</f>
        <v>818</v>
      </c>
      <c r="D417" s="30">
        <f>D411+D412+D413+D414+D415+D416</f>
        <v>34.9</v>
      </c>
      <c r="E417" s="30">
        <f>E411+E412+E413+E414+E415+E416</f>
        <v>38.3</v>
      </c>
      <c r="F417" s="30">
        <f>F411+F412+F413+F414+F415+F416</f>
        <v>94.9</v>
      </c>
      <c r="G417" s="30">
        <f>G411+G412+G413+G414+G415+G416</f>
        <v>867</v>
      </c>
    </row>
    <row r="418" spans="1:7" ht="19.5" customHeight="1" thickBot="1">
      <c r="A418" s="196" t="s">
        <v>36</v>
      </c>
      <c r="B418" s="197"/>
      <c r="C418" s="30">
        <f>C417+C407</f>
        <v>1368</v>
      </c>
      <c r="D418" s="30">
        <f>D417+D407</f>
        <v>53.769999999999996</v>
      </c>
      <c r="E418" s="30">
        <f>E417+E407</f>
        <v>57.709999999999994</v>
      </c>
      <c r="F418" s="30">
        <f>F417+F407</f>
        <v>191.5</v>
      </c>
      <c r="G418" s="30">
        <f>G417+G407</f>
        <v>1501.65</v>
      </c>
    </row>
    <row r="419" spans="1:7" ht="15" customHeight="1" thickBot="1">
      <c r="A419" s="159"/>
      <c r="B419" s="160"/>
      <c r="C419" s="161"/>
      <c r="D419" s="182"/>
      <c r="E419" s="183"/>
      <c r="F419" s="183"/>
      <c r="G419" s="161"/>
    </row>
    <row r="420" spans="1:7" ht="21.75" customHeight="1" thickBot="1">
      <c r="A420" s="253" t="s">
        <v>12</v>
      </c>
      <c r="B420" s="208"/>
      <c r="C420" s="208"/>
      <c r="D420" s="208"/>
      <c r="E420" s="208"/>
      <c r="F420" s="208"/>
      <c r="G420" s="254"/>
    </row>
    <row r="421" spans="1:7" ht="19.5" customHeight="1" thickBot="1">
      <c r="A421" s="159"/>
      <c r="B421" s="160"/>
      <c r="C421" s="161"/>
      <c r="D421" s="182"/>
      <c r="E421" s="183"/>
      <c r="F421" s="183"/>
      <c r="G421" s="161"/>
    </row>
    <row r="422" spans="1:7" ht="15.75" customHeight="1" thickBot="1">
      <c r="A422" s="198" t="s">
        <v>16</v>
      </c>
      <c r="B422" s="200" t="s">
        <v>12</v>
      </c>
      <c r="C422" s="202" t="s">
        <v>19</v>
      </c>
      <c r="D422" s="204" t="s">
        <v>17</v>
      </c>
      <c r="E422" s="205"/>
      <c r="F422" s="205"/>
      <c r="G422" s="206" t="s">
        <v>18</v>
      </c>
    </row>
    <row r="423" spans="1:7" ht="30" customHeight="1" thickBot="1">
      <c r="A423" s="199"/>
      <c r="B423" s="201"/>
      <c r="C423" s="203"/>
      <c r="D423" s="37" t="s">
        <v>4</v>
      </c>
      <c r="E423" s="38" t="s">
        <v>5</v>
      </c>
      <c r="F423" s="39" t="s">
        <v>6</v>
      </c>
      <c r="G423" s="207"/>
    </row>
    <row r="424" spans="1:7" s="4" customFormat="1" ht="15.75">
      <c r="A424" s="93">
        <v>131</v>
      </c>
      <c r="B424" s="143" t="s">
        <v>77</v>
      </c>
      <c r="C424" s="130">
        <v>180</v>
      </c>
      <c r="D424" s="130">
        <v>25.4</v>
      </c>
      <c r="E424" s="130">
        <v>30.4</v>
      </c>
      <c r="F424" s="130">
        <v>26</v>
      </c>
      <c r="G424" s="130">
        <v>481</v>
      </c>
    </row>
    <row r="425" spans="1:7" s="3" customFormat="1" ht="15">
      <c r="A425" s="109" t="s">
        <v>54</v>
      </c>
      <c r="B425" s="185" t="s">
        <v>38</v>
      </c>
      <c r="C425" s="130">
        <v>10</v>
      </c>
      <c r="D425" s="115">
        <v>0.1</v>
      </c>
      <c r="E425" s="130">
        <v>8.3</v>
      </c>
      <c r="F425" s="115">
        <v>0.1</v>
      </c>
      <c r="G425" s="130">
        <v>75</v>
      </c>
    </row>
    <row r="426" spans="1:7" s="3" customFormat="1" ht="15">
      <c r="A426" s="109" t="s">
        <v>164</v>
      </c>
      <c r="B426" s="143" t="s">
        <v>53</v>
      </c>
      <c r="C426" s="130">
        <v>200</v>
      </c>
      <c r="D426" s="130">
        <v>0</v>
      </c>
      <c r="E426" s="130">
        <v>0</v>
      </c>
      <c r="F426" s="130">
        <v>23.5</v>
      </c>
      <c r="G426" s="130">
        <v>89</v>
      </c>
    </row>
    <row r="427" spans="1:7" s="3" customFormat="1" ht="30.75" thickBot="1">
      <c r="A427" s="273">
        <v>1.04</v>
      </c>
      <c r="B427" s="138" t="s">
        <v>97</v>
      </c>
      <c r="C427" s="130">
        <v>45</v>
      </c>
      <c r="D427" s="130">
        <v>3.2</v>
      </c>
      <c r="E427" s="130">
        <v>0.4</v>
      </c>
      <c r="F427" s="130">
        <v>21.6</v>
      </c>
      <c r="G427" s="130">
        <v>103.95</v>
      </c>
    </row>
    <row r="428" spans="1:7" s="4" customFormat="1" ht="16.5" thickBot="1">
      <c r="A428" s="196" t="s">
        <v>24</v>
      </c>
      <c r="B428" s="197"/>
      <c r="C428" s="30">
        <f>C424+C425+C426+C427</f>
        <v>435</v>
      </c>
      <c r="D428" s="31">
        <f>D427+D426+D425+D424</f>
        <v>28.7</v>
      </c>
      <c r="E428" s="31">
        <f>E427+E426+E425+E424</f>
        <v>39.1</v>
      </c>
      <c r="F428" s="31">
        <f>F427+F426+F425+F424</f>
        <v>71.2</v>
      </c>
      <c r="G428" s="31">
        <f>G427+G426+G425+G424</f>
        <v>748.95</v>
      </c>
    </row>
    <row r="430" spans="1:2" ht="12.75">
      <c r="A430" s="255"/>
      <c r="B430" s="255"/>
    </row>
  </sheetData>
  <sheetProtection/>
  <mergeCells count="282">
    <mergeCell ref="B293:G293"/>
    <mergeCell ref="B385:G385"/>
    <mergeCell ref="A384:G384"/>
    <mergeCell ref="D76:F76"/>
    <mergeCell ref="A327:B327"/>
    <mergeCell ref="A328:B328"/>
    <mergeCell ref="B202:G202"/>
    <mergeCell ref="A201:G201"/>
    <mergeCell ref="A292:G292"/>
    <mergeCell ref="A317:B317"/>
    <mergeCell ref="A37:G37"/>
    <mergeCell ref="B38:G38"/>
    <mergeCell ref="A119:G119"/>
    <mergeCell ref="B120:G120"/>
    <mergeCell ref="A430:B430"/>
    <mergeCell ref="A417:B417"/>
    <mergeCell ref="A418:B418"/>
    <mergeCell ref="A76:A77"/>
    <mergeCell ref="B76:B77"/>
    <mergeCell ref="C76:C77"/>
    <mergeCell ref="A319:A320"/>
    <mergeCell ref="B319:B320"/>
    <mergeCell ref="C319:C320"/>
    <mergeCell ref="D319:F319"/>
    <mergeCell ref="A420:G420"/>
    <mergeCell ref="A309:A310"/>
    <mergeCell ref="B309:B310"/>
    <mergeCell ref="C309:C310"/>
    <mergeCell ref="D309:F309"/>
    <mergeCell ref="G309:G310"/>
    <mergeCell ref="A389:A390"/>
    <mergeCell ref="B389:B390"/>
    <mergeCell ref="C389:C390"/>
    <mergeCell ref="D389:F389"/>
    <mergeCell ref="A387:G387"/>
    <mergeCell ref="A234:B234"/>
    <mergeCell ref="A235:B235"/>
    <mergeCell ref="A295:G295"/>
    <mergeCell ref="A297:A298"/>
    <mergeCell ref="B297:B298"/>
    <mergeCell ref="C297:C298"/>
    <mergeCell ref="D297:F297"/>
    <mergeCell ref="G297:G298"/>
    <mergeCell ref="A262:G262"/>
    <mergeCell ref="A282:A283"/>
    <mergeCell ref="A224:B224"/>
    <mergeCell ref="A226:A227"/>
    <mergeCell ref="B226:B227"/>
    <mergeCell ref="C226:C227"/>
    <mergeCell ref="D226:F226"/>
    <mergeCell ref="G226:G227"/>
    <mergeCell ref="A204:G204"/>
    <mergeCell ref="A215:G215"/>
    <mergeCell ref="A217:A218"/>
    <mergeCell ref="B217:B218"/>
    <mergeCell ref="C217:C218"/>
    <mergeCell ref="D217:F217"/>
    <mergeCell ref="G217:G218"/>
    <mergeCell ref="D206:F206"/>
    <mergeCell ref="G206:G207"/>
    <mergeCell ref="A152:B152"/>
    <mergeCell ref="A135:A136"/>
    <mergeCell ref="B135:B136"/>
    <mergeCell ref="G342:G343"/>
    <mergeCell ref="C135:C136"/>
    <mergeCell ref="D135:F135"/>
    <mergeCell ref="G135:G136"/>
    <mergeCell ref="A144:A145"/>
    <mergeCell ref="B144:B145"/>
    <mergeCell ref="A213:B213"/>
    <mergeCell ref="D144:F144"/>
    <mergeCell ref="A206:A207"/>
    <mergeCell ref="B206:B207"/>
    <mergeCell ref="G76:G77"/>
    <mergeCell ref="G389:G390"/>
    <mergeCell ref="G239:G240"/>
    <mergeCell ref="A166:G166"/>
    <mergeCell ref="B100:B101"/>
    <mergeCell ref="C100:C101"/>
    <mergeCell ref="G144:G145"/>
    <mergeCell ref="A396:B396"/>
    <mergeCell ref="A153:B153"/>
    <mergeCell ref="A398:G398"/>
    <mergeCell ref="A400:A401"/>
    <mergeCell ref="B400:B401"/>
    <mergeCell ref="C400:C401"/>
    <mergeCell ref="D400:F400"/>
    <mergeCell ref="G400:G401"/>
    <mergeCell ref="F342:F343"/>
    <mergeCell ref="G182:G183"/>
    <mergeCell ref="G62:G63"/>
    <mergeCell ref="A71:B71"/>
    <mergeCell ref="A40:G40"/>
    <mergeCell ref="A74:G74"/>
    <mergeCell ref="A72:B72"/>
    <mergeCell ref="A124:A125"/>
    <mergeCell ref="B124:B125"/>
    <mergeCell ref="C124:C125"/>
    <mergeCell ref="D124:F124"/>
    <mergeCell ref="G124:G125"/>
    <mergeCell ref="A409:A410"/>
    <mergeCell ref="B409:B410"/>
    <mergeCell ref="C409:C410"/>
    <mergeCell ref="D409:F409"/>
    <mergeCell ref="G409:G410"/>
    <mergeCell ref="C42:C43"/>
    <mergeCell ref="D42:F42"/>
    <mergeCell ref="G42:G43"/>
    <mergeCell ref="A49:B49"/>
    <mergeCell ref="A51:G51"/>
    <mergeCell ref="A42:A43"/>
    <mergeCell ref="B42:B43"/>
    <mergeCell ref="A131:B131"/>
    <mergeCell ref="A122:G122"/>
    <mergeCell ref="A407:B407"/>
    <mergeCell ref="A53:A54"/>
    <mergeCell ref="B53:B54"/>
    <mergeCell ref="C53:C54"/>
    <mergeCell ref="D53:F53"/>
    <mergeCell ref="D182:F182"/>
    <mergeCell ref="G26:G27"/>
    <mergeCell ref="A13:B13"/>
    <mergeCell ref="A100:A101"/>
    <mergeCell ref="A98:G98"/>
    <mergeCell ref="A107:B107"/>
    <mergeCell ref="A245:B245"/>
    <mergeCell ref="G53:G54"/>
    <mergeCell ref="A60:B60"/>
    <mergeCell ref="A62:A63"/>
    <mergeCell ref="B62:B63"/>
    <mergeCell ref="A36:B36"/>
    <mergeCell ref="D17:F17"/>
    <mergeCell ref="A26:A27"/>
    <mergeCell ref="A142:B142"/>
    <mergeCell ref="B282:B283"/>
    <mergeCell ref="C26:C27"/>
    <mergeCell ref="D26:F26"/>
    <mergeCell ref="A259:G259"/>
    <mergeCell ref="C62:C63"/>
    <mergeCell ref="D62:F62"/>
    <mergeCell ref="A1:G1"/>
    <mergeCell ref="A6:A7"/>
    <mergeCell ref="B6:B7"/>
    <mergeCell ref="C6:C7"/>
    <mergeCell ref="G6:G7"/>
    <mergeCell ref="A349:G349"/>
    <mergeCell ref="A82:B82"/>
    <mergeCell ref="A4:G4"/>
    <mergeCell ref="A15:G15"/>
    <mergeCell ref="A24:B24"/>
    <mergeCell ref="L259:M259"/>
    <mergeCell ref="A246:A247"/>
    <mergeCell ref="B246:B247"/>
    <mergeCell ref="C246:C247"/>
    <mergeCell ref="D246:D247"/>
    <mergeCell ref="A87:G87"/>
    <mergeCell ref="A199:B199"/>
    <mergeCell ref="A200:B200"/>
    <mergeCell ref="A239:A240"/>
    <mergeCell ref="B239:B240"/>
    <mergeCell ref="A191:A192"/>
    <mergeCell ref="B191:B192"/>
    <mergeCell ref="C191:C192"/>
    <mergeCell ref="D191:F191"/>
    <mergeCell ref="G191:G192"/>
    <mergeCell ref="G171:G172"/>
    <mergeCell ref="G246:G247"/>
    <mergeCell ref="C239:C240"/>
    <mergeCell ref="D239:F239"/>
    <mergeCell ref="B109:B110"/>
    <mergeCell ref="C109:C110"/>
    <mergeCell ref="B167:G167"/>
    <mergeCell ref="G157:G158"/>
    <mergeCell ref="D171:F171"/>
    <mergeCell ref="A133:G133"/>
    <mergeCell ref="C206:C207"/>
    <mergeCell ref="B260:G260"/>
    <mergeCell ref="A178:B178"/>
    <mergeCell ref="A180:G180"/>
    <mergeCell ref="A182:A183"/>
    <mergeCell ref="B182:B183"/>
    <mergeCell ref="C182:C183"/>
    <mergeCell ref="A189:B189"/>
    <mergeCell ref="A237:G237"/>
    <mergeCell ref="E246:E247"/>
    <mergeCell ref="F246:F247"/>
    <mergeCell ref="B2:G2"/>
    <mergeCell ref="B85:G85"/>
    <mergeCell ref="A5:G5"/>
    <mergeCell ref="A17:A18"/>
    <mergeCell ref="B17:B18"/>
    <mergeCell ref="C17:C18"/>
    <mergeCell ref="G17:G18"/>
    <mergeCell ref="D6:F6"/>
    <mergeCell ref="B26:B27"/>
    <mergeCell ref="A35:B35"/>
    <mergeCell ref="A84:G84"/>
    <mergeCell ref="G89:G90"/>
    <mergeCell ref="A96:B96"/>
    <mergeCell ref="A171:A172"/>
    <mergeCell ref="B171:B172"/>
    <mergeCell ref="C171:C172"/>
    <mergeCell ref="A109:A110"/>
    <mergeCell ref="A117:B117"/>
    <mergeCell ref="A118:B118"/>
    <mergeCell ref="A157:A158"/>
    <mergeCell ref="C157:C158"/>
    <mergeCell ref="D157:F157"/>
    <mergeCell ref="A89:A90"/>
    <mergeCell ref="B89:B90"/>
    <mergeCell ref="C89:C90"/>
    <mergeCell ref="D89:F89"/>
    <mergeCell ref="A155:G155"/>
    <mergeCell ref="D100:F100"/>
    <mergeCell ref="G100:G101"/>
    <mergeCell ref="C144:C145"/>
    <mergeCell ref="A169:G169"/>
    <mergeCell ref="A163:B163"/>
    <mergeCell ref="D109:F109"/>
    <mergeCell ref="G109:G110"/>
    <mergeCell ref="A264:A265"/>
    <mergeCell ref="B264:B265"/>
    <mergeCell ref="C264:C265"/>
    <mergeCell ref="D264:F264"/>
    <mergeCell ref="G264:G265"/>
    <mergeCell ref="B157:B158"/>
    <mergeCell ref="D274:F274"/>
    <mergeCell ref="B350:G350"/>
    <mergeCell ref="A330:G330"/>
    <mergeCell ref="A342:A343"/>
    <mergeCell ref="B342:B343"/>
    <mergeCell ref="C342:C343"/>
    <mergeCell ref="A332:A333"/>
    <mergeCell ref="B332:B333"/>
    <mergeCell ref="C332:C333"/>
    <mergeCell ref="D332:F332"/>
    <mergeCell ref="A270:B270"/>
    <mergeCell ref="A280:B280"/>
    <mergeCell ref="C282:C283"/>
    <mergeCell ref="D282:F282"/>
    <mergeCell ref="G282:G283"/>
    <mergeCell ref="A272:G272"/>
    <mergeCell ref="A274:A275"/>
    <mergeCell ref="B274:B275"/>
    <mergeCell ref="C274:C275"/>
    <mergeCell ref="G274:G275"/>
    <mergeCell ref="A290:B290"/>
    <mergeCell ref="A291:B291"/>
    <mergeCell ref="G319:G320"/>
    <mergeCell ref="A305:B305"/>
    <mergeCell ref="A372:B372"/>
    <mergeCell ref="A339:B339"/>
    <mergeCell ref="A363:G363"/>
    <mergeCell ref="A365:A366"/>
    <mergeCell ref="B365:B366"/>
    <mergeCell ref="A307:G307"/>
    <mergeCell ref="D365:F365"/>
    <mergeCell ref="G365:G366"/>
    <mergeCell ref="D342:D343"/>
    <mergeCell ref="E342:E343"/>
    <mergeCell ref="G422:G423"/>
    <mergeCell ref="G332:G333"/>
    <mergeCell ref="A382:B382"/>
    <mergeCell ref="A383:B383"/>
    <mergeCell ref="A352:G352"/>
    <mergeCell ref="A354:A355"/>
    <mergeCell ref="B354:B355"/>
    <mergeCell ref="C354:C355"/>
    <mergeCell ref="D354:F354"/>
    <mergeCell ref="G354:G355"/>
    <mergeCell ref="A361:B361"/>
    <mergeCell ref="C365:C366"/>
    <mergeCell ref="A428:B428"/>
    <mergeCell ref="A374:A375"/>
    <mergeCell ref="B374:B375"/>
    <mergeCell ref="C374:C375"/>
    <mergeCell ref="D374:F374"/>
    <mergeCell ref="G374:G375"/>
    <mergeCell ref="A422:A423"/>
    <mergeCell ref="B422:B423"/>
    <mergeCell ref="C422:C423"/>
    <mergeCell ref="D422:F422"/>
  </mergeCells>
  <printOptions/>
  <pageMargins left="0.7" right="0.7" top="0.75" bottom="0.75" header="0.3" footer="0.3"/>
  <pageSetup horizontalDpi="600" verticalDpi="600" orientation="portrait" paperSize="9" scale="70" r:id="rId1"/>
  <headerFooter>
    <oddHeader>&amp;LУТВЕРЖДАЮ:
__________ИП Верещагин А.А.
"___"___________2021 г.&amp;C&amp;"-,полужирный"&amp;18МЕНЮ
&amp;RСОГЛАСОВАНО:
_______________Директор</oddHeader>
    <oddFooter>&amp;CШеф-повар____________/_____________________/</oddFooter>
  </headerFooter>
  <rowBreaks count="9" manualBreakCount="9">
    <brk id="36" max="255" man="1"/>
    <brk id="83" max="255" man="1"/>
    <brk id="118" max="255" man="1"/>
    <brk id="165" max="255" man="1"/>
    <brk id="200" max="255" man="1"/>
    <brk id="258" max="255" man="1"/>
    <brk id="291" max="255" man="1"/>
    <brk id="348" max="255" man="1"/>
    <brk id="383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4"/>
  <sheetViews>
    <sheetView workbookViewId="0" topLeftCell="A349">
      <selection activeCell="B362" sqref="B362"/>
    </sheetView>
  </sheetViews>
  <sheetFormatPr defaultColWidth="10.7109375" defaultRowHeight="15"/>
  <cols>
    <col min="1" max="1" width="9.140625" style="12" customWidth="1"/>
    <col min="2" max="2" width="44.57421875" style="9" customWidth="1"/>
    <col min="3" max="3" width="13.140625" style="1" customWidth="1"/>
    <col min="4" max="4" width="7.8515625" style="1" customWidth="1"/>
    <col min="5" max="5" width="7.57421875" style="1" customWidth="1"/>
    <col min="6" max="6" width="9.8515625" style="1" customWidth="1"/>
    <col min="7" max="7" width="13.00390625" style="1" customWidth="1"/>
    <col min="8" max="252" width="9.140625" style="1" customWidth="1"/>
    <col min="253" max="253" width="2.7109375" style="1" customWidth="1"/>
    <col min="254" max="254" width="30.421875" style="1" customWidth="1"/>
    <col min="255" max="255" width="9.140625" style="1" customWidth="1"/>
    <col min="256" max="16384" width="10.7109375" style="1" customWidth="1"/>
  </cols>
  <sheetData>
    <row r="1" spans="1:7" s="12" customFormat="1" ht="103.5" customHeight="1">
      <c r="A1" s="235" t="s">
        <v>31</v>
      </c>
      <c r="B1" s="235"/>
      <c r="C1" s="235"/>
      <c r="D1" s="235"/>
      <c r="E1" s="235"/>
      <c r="F1" s="235"/>
      <c r="G1" s="235"/>
    </row>
    <row r="2" spans="1:7" ht="19.5" customHeight="1">
      <c r="A2" s="14"/>
      <c r="B2" s="225" t="s">
        <v>119</v>
      </c>
      <c r="C2" s="225"/>
      <c r="D2" s="225"/>
      <c r="E2" s="225"/>
      <c r="F2" s="225"/>
      <c r="G2" s="225"/>
    </row>
    <row r="3" spans="1:7" ht="19.5" customHeight="1">
      <c r="A3" s="15"/>
      <c r="B3" s="195" t="s">
        <v>137</v>
      </c>
      <c r="C3" s="2"/>
      <c r="D3" s="2"/>
      <c r="E3" s="2"/>
      <c r="F3" s="2"/>
      <c r="G3" s="2"/>
    </row>
    <row r="4" spans="1:7" ht="19.5" customHeight="1">
      <c r="A4" s="244" t="s">
        <v>150</v>
      </c>
      <c r="B4" s="244"/>
      <c r="C4" s="244"/>
      <c r="D4" s="244"/>
      <c r="E4" s="244"/>
      <c r="F4" s="244"/>
      <c r="G4" s="244"/>
    </row>
    <row r="5" spans="1:7" ht="19.5" customHeight="1" thickBot="1">
      <c r="A5" s="19"/>
      <c r="B5" s="20"/>
      <c r="C5" s="17"/>
      <c r="D5" s="17"/>
      <c r="E5" s="17"/>
      <c r="F5" s="17"/>
      <c r="G5" s="17"/>
    </row>
    <row r="6" spans="1:7" ht="15.75" customHeight="1" thickBot="1">
      <c r="A6" s="223" t="s">
        <v>16</v>
      </c>
      <c r="B6" s="218" t="s">
        <v>0</v>
      </c>
      <c r="C6" s="202" t="s">
        <v>19</v>
      </c>
      <c r="D6" s="204" t="s">
        <v>17</v>
      </c>
      <c r="E6" s="220"/>
      <c r="F6" s="221"/>
      <c r="G6" s="231" t="s">
        <v>18</v>
      </c>
    </row>
    <row r="7" spans="1:7" ht="30" customHeight="1" thickBot="1">
      <c r="A7" s="224"/>
      <c r="B7" s="219"/>
      <c r="C7" s="203"/>
      <c r="D7" s="37" t="s">
        <v>4</v>
      </c>
      <c r="E7" s="38" t="s">
        <v>5</v>
      </c>
      <c r="F7" s="39" t="s">
        <v>6</v>
      </c>
      <c r="G7" s="232"/>
    </row>
    <row r="8" spans="1:7" s="3" customFormat="1" ht="15">
      <c r="A8" s="108" t="s">
        <v>165</v>
      </c>
      <c r="B8" s="53" t="s">
        <v>45</v>
      </c>
      <c r="C8" s="25" t="s">
        <v>130</v>
      </c>
      <c r="D8" s="25">
        <v>6.4</v>
      </c>
      <c r="E8" s="25">
        <v>7.2</v>
      </c>
      <c r="F8" s="25">
        <v>31.8</v>
      </c>
      <c r="G8" s="25">
        <v>212.99</v>
      </c>
    </row>
    <row r="9" spans="1:7" s="3" customFormat="1" ht="15">
      <c r="A9" s="109" t="s">
        <v>61</v>
      </c>
      <c r="B9" s="46" t="s">
        <v>46</v>
      </c>
      <c r="C9" s="28">
        <v>100</v>
      </c>
      <c r="D9" s="28">
        <v>16.6</v>
      </c>
      <c r="E9" s="28">
        <v>15.8</v>
      </c>
      <c r="F9" s="28">
        <v>54.5</v>
      </c>
      <c r="G9" s="28">
        <v>348</v>
      </c>
    </row>
    <row r="10" spans="1:7" s="3" customFormat="1" ht="15">
      <c r="A10" s="26">
        <v>282</v>
      </c>
      <c r="B10" s="27" t="s">
        <v>10</v>
      </c>
      <c r="C10" s="28">
        <v>200</v>
      </c>
      <c r="D10" s="28">
        <v>0.1</v>
      </c>
      <c r="E10" s="28">
        <v>0</v>
      </c>
      <c r="F10" s="28">
        <v>9.1</v>
      </c>
      <c r="G10" s="28">
        <v>35</v>
      </c>
    </row>
    <row r="11" spans="1:7" s="3" customFormat="1" ht="30.75" thickBot="1">
      <c r="A11" s="118">
        <v>1.04</v>
      </c>
      <c r="B11" s="138" t="s">
        <v>97</v>
      </c>
      <c r="C11" s="119">
        <v>45</v>
      </c>
      <c r="D11" s="119">
        <v>3.37</v>
      </c>
      <c r="E11" s="119">
        <v>0.45</v>
      </c>
      <c r="F11" s="119">
        <v>21.6</v>
      </c>
      <c r="G11" s="119">
        <v>103.95</v>
      </c>
    </row>
    <row r="12" spans="1:7" s="4" customFormat="1" ht="16.5" thickBot="1">
      <c r="A12" s="196" t="s">
        <v>22</v>
      </c>
      <c r="B12" s="197"/>
      <c r="C12" s="30">
        <f>180+5+C9+C10+C11</f>
        <v>530</v>
      </c>
      <c r="D12" s="31">
        <f>D8+D9+D10+D11</f>
        <v>26.470000000000002</v>
      </c>
      <c r="E12" s="31">
        <f>E8+E9+E10+E11</f>
        <v>23.45</v>
      </c>
      <c r="F12" s="31">
        <f>F8+F9+F10+F11</f>
        <v>117</v>
      </c>
      <c r="G12" s="31">
        <f>G8+G9+G10+G11</f>
        <v>699.94</v>
      </c>
    </row>
    <row r="13" spans="1:7" s="4" customFormat="1" ht="19.5" customHeight="1">
      <c r="A13" s="32"/>
      <c r="B13" s="33"/>
      <c r="C13" s="34"/>
      <c r="D13" s="35"/>
      <c r="E13" s="35"/>
      <c r="F13" s="35"/>
      <c r="G13" s="35"/>
    </row>
    <row r="14" spans="1:7" s="4" customFormat="1" ht="19.5" customHeight="1">
      <c r="A14" s="210" t="s">
        <v>123</v>
      </c>
      <c r="B14" s="211"/>
      <c r="C14" s="211"/>
      <c r="D14" s="211"/>
      <c r="E14" s="211"/>
      <c r="F14" s="211"/>
      <c r="G14" s="211"/>
    </row>
    <row r="15" spans="1:7" s="4" customFormat="1" ht="19.5" customHeight="1" thickBot="1">
      <c r="A15" s="36"/>
      <c r="B15" s="21"/>
      <c r="C15" s="22"/>
      <c r="D15" s="22"/>
      <c r="E15" s="22"/>
      <c r="F15" s="22"/>
      <c r="G15" s="22"/>
    </row>
    <row r="16" spans="1:7" s="4" customFormat="1" ht="15.75" customHeight="1" thickBot="1">
      <c r="A16" s="198" t="s">
        <v>16</v>
      </c>
      <c r="B16" s="200" t="s">
        <v>0</v>
      </c>
      <c r="C16" s="202" t="s">
        <v>19</v>
      </c>
      <c r="D16" s="204" t="s">
        <v>17</v>
      </c>
      <c r="E16" s="205"/>
      <c r="F16" s="205"/>
      <c r="G16" s="206" t="s">
        <v>18</v>
      </c>
    </row>
    <row r="17" spans="1:7" ht="30" customHeight="1" thickBot="1">
      <c r="A17" s="199"/>
      <c r="B17" s="201"/>
      <c r="C17" s="203"/>
      <c r="D17" s="37" t="s">
        <v>4</v>
      </c>
      <c r="E17" s="38" t="s">
        <v>5</v>
      </c>
      <c r="F17" s="39" t="s">
        <v>6</v>
      </c>
      <c r="G17" s="207"/>
    </row>
    <row r="18" spans="1:7" s="3" customFormat="1" ht="15">
      <c r="A18" s="108" t="s">
        <v>165</v>
      </c>
      <c r="B18" s="53" t="s">
        <v>45</v>
      </c>
      <c r="C18" s="25" t="s">
        <v>130</v>
      </c>
      <c r="D18" s="25">
        <v>6.4</v>
      </c>
      <c r="E18" s="25">
        <v>7.2</v>
      </c>
      <c r="F18" s="25">
        <v>31.8</v>
      </c>
      <c r="G18" s="25">
        <v>212.99</v>
      </c>
    </row>
    <row r="19" spans="1:7" s="3" customFormat="1" ht="15">
      <c r="A19" s="109" t="s">
        <v>61</v>
      </c>
      <c r="B19" s="46" t="s">
        <v>46</v>
      </c>
      <c r="C19" s="28">
        <v>100</v>
      </c>
      <c r="D19" s="130">
        <v>16.6</v>
      </c>
      <c r="E19" s="130">
        <v>15.8</v>
      </c>
      <c r="F19" s="130">
        <v>54.5</v>
      </c>
      <c r="G19" s="130">
        <v>348</v>
      </c>
    </row>
    <row r="20" spans="1:7" s="3" customFormat="1" ht="15">
      <c r="A20" s="26">
        <v>282</v>
      </c>
      <c r="B20" s="27" t="s">
        <v>10</v>
      </c>
      <c r="C20" s="28">
        <v>200</v>
      </c>
      <c r="D20" s="28">
        <v>0.1</v>
      </c>
      <c r="E20" s="28">
        <v>0</v>
      </c>
      <c r="F20" s="28">
        <v>9.1</v>
      </c>
      <c r="G20" s="28">
        <v>35</v>
      </c>
    </row>
    <row r="21" spans="1:7" s="3" customFormat="1" ht="30.75" thickBot="1">
      <c r="A21" s="118">
        <v>1.04</v>
      </c>
      <c r="B21" s="138" t="s">
        <v>97</v>
      </c>
      <c r="C21" s="119">
        <v>45</v>
      </c>
      <c r="D21" s="119">
        <v>3.37</v>
      </c>
      <c r="E21" s="119">
        <v>0.45</v>
      </c>
      <c r="F21" s="119">
        <v>21.6</v>
      </c>
      <c r="G21" s="119">
        <v>103.95</v>
      </c>
    </row>
    <row r="22" spans="1:7" s="3" customFormat="1" ht="16.5" thickBot="1">
      <c r="A22" s="196" t="s">
        <v>22</v>
      </c>
      <c r="B22" s="197"/>
      <c r="C22" s="30">
        <f>180+5+C19+C20+C21</f>
        <v>530</v>
      </c>
      <c r="D22" s="31">
        <f>D18+D19+D20+D21</f>
        <v>26.470000000000002</v>
      </c>
      <c r="E22" s="31">
        <f>E18+E19+E20+E21</f>
        <v>23.45</v>
      </c>
      <c r="F22" s="31">
        <f>F18+F19+F20+F21</f>
        <v>117</v>
      </c>
      <c r="G22" s="31">
        <f>G18++G19+G20+G21</f>
        <v>699.94</v>
      </c>
    </row>
    <row r="23" spans="1:7" s="3" customFormat="1" ht="19.5" customHeight="1" thickBot="1">
      <c r="A23" s="94"/>
      <c r="B23" s="82"/>
      <c r="C23" s="83"/>
      <c r="D23" s="95"/>
      <c r="E23" s="95"/>
      <c r="F23" s="95"/>
      <c r="G23" s="95"/>
    </row>
    <row r="24" spans="1:7" s="3" customFormat="1" ht="15.75" customHeight="1" thickBot="1">
      <c r="A24" s="198" t="s">
        <v>16</v>
      </c>
      <c r="B24" s="200" t="s">
        <v>9</v>
      </c>
      <c r="C24" s="202" t="s">
        <v>19</v>
      </c>
      <c r="D24" s="204" t="s">
        <v>17</v>
      </c>
      <c r="E24" s="205"/>
      <c r="F24" s="205"/>
      <c r="G24" s="206" t="s">
        <v>18</v>
      </c>
    </row>
    <row r="25" spans="1:7" s="4" customFormat="1" ht="30" customHeight="1" thickBot="1">
      <c r="A25" s="199"/>
      <c r="B25" s="201"/>
      <c r="C25" s="203"/>
      <c r="D25" s="37" t="s">
        <v>4</v>
      </c>
      <c r="E25" s="38" t="s">
        <v>5</v>
      </c>
      <c r="F25" s="39" t="s">
        <v>6</v>
      </c>
      <c r="G25" s="207"/>
    </row>
    <row r="26" spans="1:7" s="4" customFormat="1" ht="24.75" customHeight="1" thickBot="1">
      <c r="A26" s="173">
        <v>6</v>
      </c>
      <c r="B26" s="175" t="s">
        <v>126</v>
      </c>
      <c r="C26" s="174">
        <v>60</v>
      </c>
      <c r="D26" s="45">
        <v>1.27</v>
      </c>
      <c r="E26" s="45">
        <v>2.7</v>
      </c>
      <c r="F26" s="45">
        <v>6.15</v>
      </c>
      <c r="G26" s="45">
        <v>53.7</v>
      </c>
    </row>
    <row r="27" spans="1:7" ht="15">
      <c r="A27" s="108" t="s">
        <v>166</v>
      </c>
      <c r="B27" s="128" t="s">
        <v>78</v>
      </c>
      <c r="C27" s="63">
        <v>200</v>
      </c>
      <c r="D27" s="45">
        <v>2.08</v>
      </c>
      <c r="E27" s="45">
        <v>3.44</v>
      </c>
      <c r="F27" s="45">
        <v>9.28</v>
      </c>
      <c r="G27" s="45">
        <v>76.8</v>
      </c>
    </row>
    <row r="28" spans="1:7" ht="15">
      <c r="A28" s="109" t="s">
        <v>116</v>
      </c>
      <c r="B28" s="124" t="s">
        <v>79</v>
      </c>
      <c r="C28" s="64" t="s">
        <v>21</v>
      </c>
      <c r="D28" s="28">
        <v>7.8</v>
      </c>
      <c r="E28" s="28">
        <v>3.66</v>
      </c>
      <c r="F28" s="28">
        <v>5.1</v>
      </c>
      <c r="G28" s="28">
        <v>83.4</v>
      </c>
    </row>
    <row r="29" spans="1:7" s="3" customFormat="1" ht="15">
      <c r="A29" s="109" t="s">
        <v>167</v>
      </c>
      <c r="B29" s="135" t="s">
        <v>87</v>
      </c>
      <c r="C29" s="28">
        <v>150</v>
      </c>
      <c r="D29" s="28">
        <v>3.08</v>
      </c>
      <c r="E29" s="28">
        <v>4.91</v>
      </c>
      <c r="F29" s="28">
        <v>20</v>
      </c>
      <c r="G29" s="28">
        <v>138.33</v>
      </c>
    </row>
    <row r="30" spans="1:7" s="3" customFormat="1" ht="15">
      <c r="A30" s="111" t="s">
        <v>155</v>
      </c>
      <c r="B30" s="124" t="s">
        <v>84</v>
      </c>
      <c r="C30" s="28">
        <v>200</v>
      </c>
      <c r="D30" s="28">
        <v>0.9</v>
      </c>
      <c r="E30" s="28">
        <v>0.05</v>
      </c>
      <c r="F30" s="28">
        <v>20.6</v>
      </c>
      <c r="G30" s="28">
        <v>89</v>
      </c>
    </row>
    <row r="31" spans="1:7" s="3" customFormat="1" ht="30">
      <c r="A31" s="118">
        <v>1.04</v>
      </c>
      <c r="B31" s="138" t="s">
        <v>97</v>
      </c>
      <c r="C31" s="28">
        <v>40</v>
      </c>
      <c r="D31" s="28">
        <v>3.2</v>
      </c>
      <c r="E31" s="28">
        <v>0.4</v>
      </c>
      <c r="F31" s="28">
        <v>22</v>
      </c>
      <c r="G31" s="28">
        <v>104</v>
      </c>
    </row>
    <row r="32" spans="1:7" s="3" customFormat="1" ht="15.75" thickBot="1">
      <c r="A32" s="118">
        <v>1.04</v>
      </c>
      <c r="B32" s="125" t="s">
        <v>69</v>
      </c>
      <c r="C32" s="29">
        <v>40</v>
      </c>
      <c r="D32" s="29">
        <v>3.2</v>
      </c>
      <c r="E32" s="29">
        <v>0.4</v>
      </c>
      <c r="F32" s="29">
        <v>18.4</v>
      </c>
      <c r="G32" s="29">
        <v>88</v>
      </c>
    </row>
    <row r="33" spans="1:7" s="3" customFormat="1" ht="16.5" thickBot="1">
      <c r="A33" s="196" t="s">
        <v>23</v>
      </c>
      <c r="B33" s="197"/>
      <c r="C33" s="30">
        <f>C26+C27+60+30+C29+C30+C31+C32</f>
        <v>780</v>
      </c>
      <c r="D33" s="31">
        <f>D26+D27+D28+D29+D30+D31+D32</f>
        <v>21.53</v>
      </c>
      <c r="E33" s="31">
        <f>E26+E27+E28+E29+E30+E31+E32</f>
        <v>15.560000000000002</v>
      </c>
      <c r="F33" s="31">
        <f>F26+F27+F28+F29+F30+F31+F32</f>
        <v>101.53</v>
      </c>
      <c r="G33" s="31">
        <f>G26+G27+G28+G29+G30+G31+G32</f>
        <v>633.23</v>
      </c>
    </row>
    <row r="34" spans="1:7" s="4" customFormat="1" ht="16.5" thickBot="1">
      <c r="A34" s="196" t="s">
        <v>36</v>
      </c>
      <c r="B34" s="197"/>
      <c r="C34" s="30">
        <f>C33+C22</f>
        <v>1310</v>
      </c>
      <c r="D34" s="30">
        <f>D33+D22</f>
        <v>48</v>
      </c>
      <c r="E34" s="30">
        <f>E33+E22</f>
        <v>39.010000000000005</v>
      </c>
      <c r="F34" s="30">
        <f>F33+F22</f>
        <v>218.53</v>
      </c>
      <c r="G34" s="30">
        <f>G33+G22</f>
        <v>1333.17</v>
      </c>
    </row>
    <row r="35" spans="1:7" s="4" customFormat="1" ht="81" customHeight="1">
      <c r="A35" s="235" t="s">
        <v>31</v>
      </c>
      <c r="B35" s="235"/>
      <c r="C35" s="235"/>
      <c r="D35" s="235"/>
      <c r="E35" s="235"/>
      <c r="F35" s="235"/>
      <c r="G35" s="235"/>
    </row>
    <row r="36" spans="1:7" s="4" customFormat="1" ht="21">
      <c r="A36" s="157"/>
      <c r="B36" s="225" t="s">
        <v>119</v>
      </c>
      <c r="C36" s="225"/>
      <c r="D36" s="225"/>
      <c r="E36" s="225"/>
      <c r="F36" s="225"/>
      <c r="G36" s="225"/>
    </row>
    <row r="37" spans="1:7" s="4" customFormat="1" ht="15.75">
      <c r="A37" s="157"/>
      <c r="B37" s="195" t="s">
        <v>157</v>
      </c>
      <c r="C37" s="42"/>
      <c r="D37" s="42"/>
      <c r="E37" s="42"/>
      <c r="F37" s="42"/>
      <c r="G37" s="42"/>
    </row>
    <row r="38" spans="1:7" s="4" customFormat="1" ht="19.5" customHeight="1">
      <c r="A38" s="208" t="s">
        <v>147</v>
      </c>
      <c r="B38" s="208"/>
      <c r="C38" s="208"/>
      <c r="D38" s="208"/>
      <c r="E38" s="208"/>
      <c r="F38" s="208"/>
      <c r="G38" s="208"/>
    </row>
    <row r="39" spans="1:7" s="4" customFormat="1" ht="17.25" customHeight="1" thickBot="1">
      <c r="A39" s="19"/>
      <c r="B39" s="20"/>
      <c r="C39" s="154"/>
      <c r="D39" s="154"/>
      <c r="E39" s="154"/>
      <c r="F39" s="154"/>
      <c r="G39" s="154"/>
    </row>
    <row r="40" spans="1:7" s="4" customFormat="1" ht="16.5" thickBot="1">
      <c r="A40" s="223" t="s">
        <v>16</v>
      </c>
      <c r="B40" s="218" t="s">
        <v>0</v>
      </c>
      <c r="C40" s="202" t="s">
        <v>19</v>
      </c>
      <c r="D40" s="204" t="s">
        <v>17</v>
      </c>
      <c r="E40" s="220"/>
      <c r="F40" s="221"/>
      <c r="G40" s="231" t="s">
        <v>18</v>
      </c>
    </row>
    <row r="41" spans="1:7" s="4" customFormat="1" ht="30.75" thickBot="1">
      <c r="A41" s="224"/>
      <c r="B41" s="219"/>
      <c r="C41" s="203"/>
      <c r="D41" s="37" t="s">
        <v>4</v>
      </c>
      <c r="E41" s="38" t="s">
        <v>5</v>
      </c>
      <c r="F41" s="39" t="s">
        <v>6</v>
      </c>
      <c r="G41" s="232"/>
    </row>
    <row r="42" spans="1:7" s="4" customFormat="1" ht="15.75">
      <c r="A42" s="108" t="s">
        <v>165</v>
      </c>
      <c r="B42" s="146" t="s">
        <v>45</v>
      </c>
      <c r="C42" s="25" t="s">
        <v>25</v>
      </c>
      <c r="D42" s="25">
        <v>7.22</v>
      </c>
      <c r="E42" s="25">
        <v>8.11</v>
      </c>
      <c r="F42" s="25">
        <v>35.44</v>
      </c>
      <c r="G42" s="25">
        <v>236.66</v>
      </c>
    </row>
    <row r="43" spans="1:7" s="4" customFormat="1" ht="15.75">
      <c r="A43" s="139" t="s">
        <v>168</v>
      </c>
      <c r="B43" s="141" t="s">
        <v>128</v>
      </c>
      <c r="C43" s="117">
        <v>10</v>
      </c>
      <c r="D43" s="117">
        <v>2.7</v>
      </c>
      <c r="E43" s="117">
        <v>2.65</v>
      </c>
      <c r="F43" s="117"/>
      <c r="G43" s="117">
        <v>34.65</v>
      </c>
    </row>
    <row r="44" spans="1:7" s="4" customFormat="1" ht="15.75">
      <c r="A44" s="109" t="s">
        <v>61</v>
      </c>
      <c r="B44" s="143" t="s">
        <v>46</v>
      </c>
      <c r="C44" s="130">
        <v>100</v>
      </c>
      <c r="D44" s="130">
        <v>16.6</v>
      </c>
      <c r="E44" s="130">
        <v>15.8</v>
      </c>
      <c r="F44" s="130">
        <v>54.5</v>
      </c>
      <c r="G44" s="130">
        <v>348</v>
      </c>
    </row>
    <row r="45" spans="1:7" s="4" customFormat="1" ht="15.75">
      <c r="A45" s="26">
        <v>282</v>
      </c>
      <c r="B45" s="138" t="s">
        <v>10</v>
      </c>
      <c r="C45" s="130">
        <v>200</v>
      </c>
      <c r="D45" s="130">
        <v>0.1</v>
      </c>
      <c r="E45" s="130">
        <v>0</v>
      </c>
      <c r="F45" s="130">
        <v>9.1</v>
      </c>
      <c r="G45" s="130">
        <v>35</v>
      </c>
    </row>
    <row r="46" spans="1:7" s="4" customFormat="1" ht="30.75" thickBot="1">
      <c r="A46" s="118">
        <v>1.04</v>
      </c>
      <c r="B46" s="138" t="s">
        <v>97</v>
      </c>
      <c r="C46" s="119">
        <v>45</v>
      </c>
      <c r="D46" s="119">
        <v>3.37</v>
      </c>
      <c r="E46" s="119">
        <v>0.45</v>
      </c>
      <c r="F46" s="119">
        <v>21.6</v>
      </c>
      <c r="G46" s="119">
        <v>103.95</v>
      </c>
    </row>
    <row r="47" spans="1:7" s="4" customFormat="1" ht="16.5" thickBot="1">
      <c r="A47" s="196" t="s">
        <v>22</v>
      </c>
      <c r="B47" s="197"/>
      <c r="C47" s="30">
        <f>200+5+C44+C45+C46</f>
        <v>550</v>
      </c>
      <c r="D47" s="31">
        <f>SUM(D42:D46)</f>
        <v>29.990000000000006</v>
      </c>
      <c r="E47" s="31">
        <f>SUM(E42:E46)</f>
        <v>27.01</v>
      </c>
      <c r="F47" s="31">
        <f>SUM(F42:F46)</f>
        <v>120.63999999999999</v>
      </c>
      <c r="G47" s="31">
        <f>SUM(G42:G46)</f>
        <v>758.26</v>
      </c>
    </row>
    <row r="48" spans="1:7" s="4" customFormat="1" ht="15.75">
      <c r="A48" s="157"/>
      <c r="B48" s="102"/>
      <c r="C48" s="42"/>
      <c r="D48" s="42"/>
      <c r="E48" s="42"/>
      <c r="F48" s="42"/>
      <c r="G48" s="42"/>
    </row>
    <row r="49" spans="1:7" s="4" customFormat="1" ht="21">
      <c r="A49" s="210" t="s">
        <v>148</v>
      </c>
      <c r="B49" s="211"/>
      <c r="C49" s="211"/>
      <c r="D49" s="211"/>
      <c r="E49" s="211"/>
      <c r="F49" s="211"/>
      <c r="G49" s="211"/>
    </row>
    <row r="50" spans="1:7" s="4" customFormat="1" ht="21.75" thickBot="1">
      <c r="A50" s="152"/>
      <c r="B50" s="21"/>
      <c r="C50" s="153"/>
      <c r="D50" s="153"/>
      <c r="E50" s="153"/>
      <c r="F50" s="153"/>
      <c r="G50" s="153"/>
    </row>
    <row r="51" spans="1:7" s="4" customFormat="1" ht="16.5" thickBot="1">
      <c r="A51" s="198" t="s">
        <v>16</v>
      </c>
      <c r="B51" s="200" t="s">
        <v>0</v>
      </c>
      <c r="C51" s="202" t="s">
        <v>19</v>
      </c>
      <c r="D51" s="204" t="s">
        <v>17</v>
      </c>
      <c r="E51" s="205"/>
      <c r="F51" s="205"/>
      <c r="G51" s="206" t="s">
        <v>18</v>
      </c>
    </row>
    <row r="52" spans="1:7" s="4" customFormat="1" ht="30.75" thickBot="1">
      <c r="A52" s="199"/>
      <c r="B52" s="201"/>
      <c r="C52" s="203"/>
      <c r="D52" s="37" t="s">
        <v>4</v>
      </c>
      <c r="E52" s="38" t="s">
        <v>5</v>
      </c>
      <c r="F52" s="39" t="s">
        <v>6</v>
      </c>
      <c r="G52" s="207"/>
    </row>
    <row r="53" spans="1:7" s="4" customFormat="1" ht="15.75">
      <c r="A53" s="108" t="s">
        <v>165</v>
      </c>
      <c r="B53" s="146" t="s">
        <v>45</v>
      </c>
      <c r="C53" s="25" t="s">
        <v>25</v>
      </c>
      <c r="D53" s="25">
        <v>7.22</v>
      </c>
      <c r="E53" s="25">
        <v>8.11</v>
      </c>
      <c r="F53" s="25">
        <v>35.44</v>
      </c>
      <c r="G53" s="25">
        <v>236.66</v>
      </c>
    </row>
    <row r="54" spans="1:7" s="4" customFormat="1" ht="15.75">
      <c r="A54" s="139" t="s">
        <v>168</v>
      </c>
      <c r="B54" s="141" t="s">
        <v>128</v>
      </c>
      <c r="C54" s="117">
        <v>10</v>
      </c>
      <c r="D54" s="117">
        <v>2.7</v>
      </c>
      <c r="E54" s="117">
        <v>2.65</v>
      </c>
      <c r="F54" s="117"/>
      <c r="G54" s="117">
        <v>34.65</v>
      </c>
    </row>
    <row r="55" spans="1:7" s="4" customFormat="1" ht="15.75">
      <c r="A55" s="109" t="s">
        <v>61</v>
      </c>
      <c r="B55" s="143" t="s">
        <v>46</v>
      </c>
      <c r="C55" s="130">
        <v>100</v>
      </c>
      <c r="D55" s="130">
        <v>16.6</v>
      </c>
      <c r="E55" s="130">
        <v>15.8</v>
      </c>
      <c r="F55" s="130">
        <v>54.5</v>
      </c>
      <c r="G55" s="130">
        <v>348</v>
      </c>
    </row>
    <row r="56" spans="1:7" s="4" customFormat="1" ht="15.75">
      <c r="A56" s="26">
        <v>282</v>
      </c>
      <c r="B56" s="138" t="s">
        <v>10</v>
      </c>
      <c r="C56" s="130">
        <v>200</v>
      </c>
      <c r="D56" s="130">
        <v>0.1</v>
      </c>
      <c r="E56" s="130">
        <v>0</v>
      </c>
      <c r="F56" s="130">
        <v>9.1</v>
      </c>
      <c r="G56" s="130">
        <v>35</v>
      </c>
    </row>
    <row r="57" spans="1:7" s="4" customFormat="1" ht="30.75" thickBot="1">
      <c r="A57" s="118">
        <v>1.04</v>
      </c>
      <c r="B57" s="138" t="s">
        <v>97</v>
      </c>
      <c r="C57" s="119">
        <v>45</v>
      </c>
      <c r="D57" s="119">
        <v>3.37</v>
      </c>
      <c r="E57" s="119">
        <v>0.45</v>
      </c>
      <c r="F57" s="119">
        <v>21.6</v>
      </c>
      <c r="G57" s="119">
        <v>103.95</v>
      </c>
    </row>
    <row r="58" spans="1:7" s="4" customFormat="1" ht="16.5" thickBot="1">
      <c r="A58" s="196" t="s">
        <v>22</v>
      </c>
      <c r="B58" s="197"/>
      <c r="C58" s="30">
        <f>200+5+C55+C56+C57</f>
        <v>550</v>
      </c>
      <c r="D58" s="31">
        <f>SUM(D53:D57)</f>
        <v>29.990000000000006</v>
      </c>
      <c r="E58" s="31">
        <f>SUM(E53:E57)</f>
        <v>27.01</v>
      </c>
      <c r="F58" s="31">
        <f>SUM(F53:F57)</f>
        <v>120.63999999999999</v>
      </c>
      <c r="G58" s="31">
        <f>SUM(G53:G57)</f>
        <v>758.26</v>
      </c>
    </row>
    <row r="59" spans="1:7" s="4" customFormat="1" ht="16.5" thickBot="1">
      <c r="A59" s="94"/>
      <c r="B59" s="82"/>
      <c r="C59" s="83"/>
      <c r="D59" s="95"/>
      <c r="E59" s="95"/>
      <c r="F59" s="95"/>
      <c r="G59" s="95"/>
    </row>
    <row r="60" spans="1:7" s="4" customFormat="1" ht="16.5" thickBot="1">
      <c r="A60" s="198" t="s">
        <v>16</v>
      </c>
      <c r="B60" s="200" t="s">
        <v>9</v>
      </c>
      <c r="C60" s="202" t="s">
        <v>19</v>
      </c>
      <c r="D60" s="204" t="s">
        <v>17</v>
      </c>
      <c r="E60" s="205"/>
      <c r="F60" s="205"/>
      <c r="G60" s="206" t="s">
        <v>18</v>
      </c>
    </row>
    <row r="61" spans="1:7" s="4" customFormat="1" ht="30.75" thickBot="1">
      <c r="A61" s="199"/>
      <c r="B61" s="201"/>
      <c r="C61" s="203"/>
      <c r="D61" s="37" t="s">
        <v>4</v>
      </c>
      <c r="E61" s="38" t="s">
        <v>5</v>
      </c>
      <c r="F61" s="39" t="s">
        <v>6</v>
      </c>
      <c r="G61" s="207"/>
    </row>
    <row r="62" spans="1:7" s="4" customFormat="1" ht="16.5" thickBot="1">
      <c r="A62" s="173">
        <v>6</v>
      </c>
      <c r="B62" s="175" t="s">
        <v>126</v>
      </c>
      <c r="C62" s="174">
        <v>100</v>
      </c>
      <c r="D62" s="163">
        <v>2.1</v>
      </c>
      <c r="E62" s="176">
        <v>4.5</v>
      </c>
      <c r="F62" s="163">
        <v>10.25</v>
      </c>
      <c r="G62" s="177">
        <v>89.5</v>
      </c>
    </row>
    <row r="63" spans="1:7" s="4" customFormat="1" ht="15.75">
      <c r="A63" s="108" t="s">
        <v>166</v>
      </c>
      <c r="B63" s="136" t="s">
        <v>78</v>
      </c>
      <c r="C63" s="134">
        <v>250</v>
      </c>
      <c r="D63" s="45">
        <v>2.6</v>
      </c>
      <c r="E63" s="45">
        <v>4.3</v>
      </c>
      <c r="F63" s="45">
        <v>11.6</v>
      </c>
      <c r="G63" s="45">
        <v>96</v>
      </c>
    </row>
    <row r="64" spans="1:7" s="4" customFormat="1" ht="15.75">
      <c r="A64" s="109" t="s">
        <v>116</v>
      </c>
      <c r="B64" s="143" t="s">
        <v>79</v>
      </c>
      <c r="C64" s="64" t="s">
        <v>21</v>
      </c>
      <c r="D64" s="130">
        <v>7.8</v>
      </c>
      <c r="E64" s="130">
        <v>3.66</v>
      </c>
      <c r="F64" s="130">
        <v>5.1</v>
      </c>
      <c r="G64" s="130">
        <v>83.4</v>
      </c>
    </row>
    <row r="65" spans="1:7" s="4" customFormat="1" ht="15.75">
      <c r="A65" s="109" t="s">
        <v>167</v>
      </c>
      <c r="B65" s="143" t="s">
        <v>87</v>
      </c>
      <c r="C65" s="130">
        <v>180</v>
      </c>
      <c r="D65" s="130">
        <v>3.6</v>
      </c>
      <c r="E65" s="130">
        <v>5.8</v>
      </c>
      <c r="F65" s="130">
        <v>24</v>
      </c>
      <c r="G65" s="130">
        <v>165.99</v>
      </c>
    </row>
    <row r="66" spans="1:7" s="4" customFormat="1" ht="15.75">
      <c r="A66" s="111" t="s">
        <v>155</v>
      </c>
      <c r="B66" s="143" t="s">
        <v>84</v>
      </c>
      <c r="C66" s="130">
        <v>200</v>
      </c>
      <c r="D66" s="130">
        <v>0.9</v>
      </c>
      <c r="E66" s="130">
        <v>0.05</v>
      </c>
      <c r="F66" s="130">
        <v>20.6</v>
      </c>
      <c r="G66" s="130">
        <v>89</v>
      </c>
    </row>
    <row r="67" spans="1:7" s="4" customFormat="1" ht="30">
      <c r="A67" s="118">
        <v>1.04</v>
      </c>
      <c r="B67" s="138" t="s">
        <v>97</v>
      </c>
      <c r="C67" s="130">
        <v>40</v>
      </c>
      <c r="D67" s="130">
        <v>3.2</v>
      </c>
      <c r="E67" s="130">
        <v>0.4</v>
      </c>
      <c r="F67" s="130">
        <v>22</v>
      </c>
      <c r="G67" s="130">
        <v>104</v>
      </c>
    </row>
    <row r="68" spans="1:7" s="4" customFormat="1" ht="19.5" customHeight="1" thickBot="1">
      <c r="A68" s="118">
        <v>1.04</v>
      </c>
      <c r="B68" s="144" t="s">
        <v>69</v>
      </c>
      <c r="C68" s="29">
        <v>40</v>
      </c>
      <c r="D68" s="29">
        <v>3.2</v>
      </c>
      <c r="E68" s="29">
        <v>0.4</v>
      </c>
      <c r="F68" s="29">
        <v>18.4</v>
      </c>
      <c r="G68" s="29">
        <v>88</v>
      </c>
    </row>
    <row r="69" spans="1:7" s="4" customFormat="1" ht="19.5" customHeight="1" thickBot="1">
      <c r="A69" s="196" t="s">
        <v>23</v>
      </c>
      <c r="B69" s="197"/>
      <c r="C69" s="30">
        <f>C62+C63+60+30+C65+C66+C67+C68</f>
        <v>900</v>
      </c>
      <c r="D69" s="31">
        <f>D62+D63+D64+D65+D66+D67+D68</f>
        <v>23.4</v>
      </c>
      <c r="E69" s="31">
        <f>E62+E63+E64+E65+E66+E67+E68</f>
        <v>19.11</v>
      </c>
      <c r="F69" s="31">
        <f>F62+F63+F64+F65+F66+F67+F68</f>
        <v>111.95000000000002</v>
      </c>
      <c r="G69" s="31">
        <f>G62+G63+G64+G65+G66+G67+G68</f>
        <v>715.89</v>
      </c>
    </row>
    <row r="70" spans="1:7" ht="19.5" customHeight="1" thickBot="1">
      <c r="A70" s="196" t="s">
        <v>36</v>
      </c>
      <c r="B70" s="197"/>
      <c r="C70" s="30">
        <f>C69+C58</f>
        <v>1450</v>
      </c>
      <c r="D70" s="30">
        <f>D69+D58</f>
        <v>53.39</v>
      </c>
      <c r="E70" s="30">
        <f>E69+E58</f>
        <v>46.120000000000005</v>
      </c>
      <c r="F70" s="30">
        <f>F69+F58</f>
        <v>232.59</v>
      </c>
      <c r="G70" s="30">
        <f>G69+G58</f>
        <v>1474.15</v>
      </c>
    </row>
    <row r="71" spans="1:7" ht="19.5" customHeight="1" thickBot="1">
      <c r="A71" s="159"/>
      <c r="B71" s="160"/>
      <c r="C71" s="161"/>
      <c r="D71" s="182"/>
      <c r="E71" s="183"/>
      <c r="F71" s="183"/>
      <c r="G71" s="161"/>
    </row>
    <row r="72" spans="1:7" ht="19.5" customHeight="1">
      <c r="A72" s="253" t="s">
        <v>12</v>
      </c>
      <c r="B72" s="252"/>
      <c r="C72" s="252"/>
      <c r="D72" s="252"/>
      <c r="E72" s="252"/>
      <c r="F72" s="252"/>
      <c r="G72" s="267"/>
    </row>
    <row r="73" spans="1:7" ht="19.5" customHeight="1" thickBot="1">
      <c r="A73" s="159"/>
      <c r="B73" s="186"/>
      <c r="C73" s="187"/>
      <c r="D73" s="188"/>
      <c r="E73" s="189"/>
      <c r="F73" s="189"/>
      <c r="G73" s="187"/>
    </row>
    <row r="74" spans="1:7" ht="15.75" customHeight="1" thickBot="1">
      <c r="A74" s="198" t="s">
        <v>16</v>
      </c>
      <c r="B74" s="263" t="s">
        <v>12</v>
      </c>
      <c r="C74" s="246" t="s">
        <v>19</v>
      </c>
      <c r="D74" s="264" t="s">
        <v>17</v>
      </c>
      <c r="E74" s="265"/>
      <c r="F74" s="265"/>
      <c r="G74" s="266" t="s">
        <v>18</v>
      </c>
    </row>
    <row r="75" spans="1:7" ht="30" customHeight="1" thickBot="1">
      <c r="A75" s="199"/>
      <c r="B75" s="201"/>
      <c r="C75" s="203"/>
      <c r="D75" s="37" t="s">
        <v>4</v>
      </c>
      <c r="E75" s="38" t="s">
        <v>5</v>
      </c>
      <c r="F75" s="39" t="s">
        <v>6</v>
      </c>
      <c r="G75" s="207"/>
    </row>
    <row r="76" spans="1:7" ht="15">
      <c r="A76" s="108" t="s">
        <v>166</v>
      </c>
      <c r="B76" s="137" t="s">
        <v>82</v>
      </c>
      <c r="C76" s="63">
        <v>250</v>
      </c>
      <c r="D76" s="45">
        <v>2.6</v>
      </c>
      <c r="E76" s="45">
        <v>4.3</v>
      </c>
      <c r="F76" s="45">
        <v>11.6</v>
      </c>
      <c r="G76" s="65">
        <v>96</v>
      </c>
    </row>
    <row r="77" spans="1:7" ht="15">
      <c r="A77" s="139" t="s">
        <v>169</v>
      </c>
      <c r="B77" s="141" t="s">
        <v>93</v>
      </c>
      <c r="C77" s="113">
        <v>70</v>
      </c>
      <c r="D77" s="114">
        <v>18.6</v>
      </c>
      <c r="E77" s="114">
        <v>12.7</v>
      </c>
      <c r="F77" s="114">
        <v>34.8</v>
      </c>
      <c r="G77" s="65">
        <v>332</v>
      </c>
    </row>
    <row r="78" spans="1:7" s="3" customFormat="1" ht="15">
      <c r="A78" s="109" t="s">
        <v>54</v>
      </c>
      <c r="B78" s="135" t="s">
        <v>92</v>
      </c>
      <c r="C78" s="28">
        <v>200</v>
      </c>
      <c r="D78" s="28"/>
      <c r="E78" s="28"/>
      <c r="F78" s="28">
        <v>23.4</v>
      </c>
      <c r="G78" s="28">
        <v>94</v>
      </c>
    </row>
    <row r="79" spans="1:7" s="3" customFormat="1" ht="30.75" thickBot="1">
      <c r="A79" s="118">
        <v>1.04</v>
      </c>
      <c r="B79" s="138" t="s">
        <v>97</v>
      </c>
      <c r="C79" s="29">
        <v>45</v>
      </c>
      <c r="D79" s="28">
        <v>3.37</v>
      </c>
      <c r="E79" s="28">
        <v>0.45</v>
      </c>
      <c r="F79" s="28">
        <v>21.6</v>
      </c>
      <c r="G79" s="28">
        <v>103.95</v>
      </c>
    </row>
    <row r="80" spans="1:7" s="4" customFormat="1" ht="16.5" thickBot="1">
      <c r="A80" s="196" t="s">
        <v>24</v>
      </c>
      <c r="B80" s="197"/>
      <c r="C80" s="30">
        <f>C76+C77+C78+C79</f>
        <v>565</v>
      </c>
      <c r="D80" s="31">
        <f>D79+D78+D76</f>
        <v>5.970000000000001</v>
      </c>
      <c r="E80" s="31">
        <f>E79+E78+E76</f>
        <v>4.75</v>
      </c>
      <c r="F80" s="31">
        <f>F79+F78+F76</f>
        <v>56.6</v>
      </c>
      <c r="G80" s="31">
        <f>G79+G78+G76</f>
        <v>293.95</v>
      </c>
    </row>
    <row r="81" spans="1:7" ht="15.75">
      <c r="A81" s="97"/>
      <c r="B81" s="98"/>
      <c r="C81" s="99"/>
      <c r="D81" s="70"/>
      <c r="E81" s="70"/>
      <c r="F81" s="70"/>
      <c r="G81" s="70"/>
    </row>
    <row r="82" spans="1:7" s="12" customFormat="1" ht="99" customHeight="1">
      <c r="A82" s="222" t="s">
        <v>32</v>
      </c>
      <c r="B82" s="222"/>
      <c r="C82" s="222"/>
      <c r="D82" s="222"/>
      <c r="E82" s="222"/>
      <c r="F82" s="222"/>
      <c r="G82" s="222"/>
    </row>
    <row r="83" spans="1:7" ht="19.5" customHeight="1">
      <c r="A83" s="55"/>
      <c r="B83" s="212" t="s">
        <v>119</v>
      </c>
      <c r="C83" s="212"/>
      <c r="D83" s="212"/>
      <c r="E83" s="212"/>
      <c r="F83" s="212"/>
      <c r="G83" s="212"/>
    </row>
    <row r="84" spans="1:7" ht="19.5" customHeight="1">
      <c r="A84" s="67"/>
      <c r="B84" s="195" t="s">
        <v>137</v>
      </c>
      <c r="C84" s="99"/>
      <c r="D84" s="99"/>
      <c r="E84" s="99"/>
      <c r="F84" s="99"/>
      <c r="G84" s="99"/>
    </row>
    <row r="85" spans="1:7" ht="19.5" customHeight="1">
      <c r="A85" s="208" t="s">
        <v>150</v>
      </c>
      <c r="B85" s="208"/>
      <c r="C85" s="208"/>
      <c r="D85" s="208"/>
      <c r="E85" s="208"/>
      <c r="F85" s="208"/>
      <c r="G85" s="208"/>
    </row>
    <row r="86" spans="1:7" ht="19.5" customHeight="1" thickBot="1">
      <c r="A86" s="36"/>
      <c r="B86" s="100"/>
      <c r="C86" s="74"/>
      <c r="D86" s="74"/>
      <c r="E86" s="74"/>
      <c r="F86" s="74"/>
      <c r="G86" s="74"/>
    </row>
    <row r="87" spans="1:7" ht="15.75" customHeight="1" thickBot="1">
      <c r="A87" s="223" t="s">
        <v>16</v>
      </c>
      <c r="B87" s="218" t="s">
        <v>0</v>
      </c>
      <c r="C87" s="202" t="s">
        <v>19</v>
      </c>
      <c r="D87" s="204" t="s">
        <v>17</v>
      </c>
      <c r="E87" s="220"/>
      <c r="F87" s="221"/>
      <c r="G87" s="231" t="s">
        <v>18</v>
      </c>
    </row>
    <row r="88" spans="1:7" ht="30" customHeight="1" thickBot="1">
      <c r="A88" s="224"/>
      <c r="B88" s="219"/>
      <c r="C88" s="203"/>
      <c r="D88" s="37" t="s">
        <v>4</v>
      </c>
      <c r="E88" s="38" t="s">
        <v>5</v>
      </c>
      <c r="F88" s="39" t="s">
        <v>6</v>
      </c>
      <c r="G88" s="232"/>
    </row>
    <row r="89" spans="1:7" s="3" customFormat="1" ht="15">
      <c r="A89" s="101">
        <v>1</v>
      </c>
      <c r="B89" s="53" t="s">
        <v>47</v>
      </c>
      <c r="C89" s="25">
        <v>180</v>
      </c>
      <c r="D89" s="25">
        <v>21.8</v>
      </c>
      <c r="E89" s="25">
        <v>5.6</v>
      </c>
      <c r="F89" s="25">
        <v>33.15</v>
      </c>
      <c r="G89" s="25">
        <v>273.88</v>
      </c>
    </row>
    <row r="90" spans="1:7" s="3" customFormat="1" ht="15">
      <c r="A90" s="107" t="s">
        <v>59</v>
      </c>
      <c r="B90" s="46" t="s">
        <v>48</v>
      </c>
      <c r="C90" s="28">
        <v>200</v>
      </c>
      <c r="D90" s="28">
        <v>0.2</v>
      </c>
      <c r="E90" s="28">
        <v>0.03</v>
      </c>
      <c r="F90" s="28">
        <v>9.3</v>
      </c>
      <c r="G90" s="28">
        <v>38</v>
      </c>
    </row>
    <row r="91" spans="1:7" s="3" customFormat="1" ht="15">
      <c r="A91" s="120">
        <v>1.12</v>
      </c>
      <c r="B91" s="121" t="s">
        <v>39</v>
      </c>
      <c r="C91" s="117">
        <v>40</v>
      </c>
      <c r="D91" s="117">
        <v>3.9</v>
      </c>
      <c r="E91" s="117">
        <v>1.6</v>
      </c>
      <c r="F91" s="117">
        <v>35.6</v>
      </c>
      <c r="G91" s="117">
        <v>172.4</v>
      </c>
    </row>
    <row r="92" spans="1:7" s="3" customFormat="1" ht="15.75" thickBot="1">
      <c r="A92" s="122" t="s">
        <v>56</v>
      </c>
      <c r="B92" s="123" t="s">
        <v>41</v>
      </c>
      <c r="C92" s="119">
        <v>100</v>
      </c>
      <c r="D92" s="119">
        <v>0.22</v>
      </c>
      <c r="E92" s="119">
        <v>0.14</v>
      </c>
      <c r="F92" s="119">
        <v>11.63</v>
      </c>
      <c r="G92" s="119">
        <v>44</v>
      </c>
    </row>
    <row r="93" spans="1:7" s="4" customFormat="1" ht="16.5" thickBot="1">
      <c r="A93" s="196" t="s">
        <v>22</v>
      </c>
      <c r="B93" s="197"/>
      <c r="C93" s="30">
        <f>C89+C90+C91+C92</f>
        <v>520</v>
      </c>
      <c r="D93" s="31">
        <f>D89+D90+D91+D92</f>
        <v>26.119999999999997</v>
      </c>
      <c r="E93" s="31">
        <f>E89+E90+E91+E92</f>
        <v>7.37</v>
      </c>
      <c r="F93" s="31">
        <f>F89+F90+F91+F92</f>
        <v>89.68</v>
      </c>
      <c r="G93" s="31">
        <f>G89+G90+G91+G92</f>
        <v>528.28</v>
      </c>
    </row>
    <row r="94" spans="1:7" s="4" customFormat="1" ht="19.5" customHeight="1">
      <c r="A94" s="32"/>
      <c r="B94" s="33"/>
      <c r="C94" s="34"/>
      <c r="D94" s="35"/>
      <c r="E94" s="35"/>
      <c r="F94" s="35"/>
      <c r="G94" s="35"/>
    </row>
    <row r="95" spans="1:7" s="4" customFormat="1" ht="19.5" customHeight="1">
      <c r="A95" s="210" t="s">
        <v>123</v>
      </c>
      <c r="B95" s="211"/>
      <c r="C95" s="211"/>
      <c r="D95" s="211"/>
      <c r="E95" s="211"/>
      <c r="F95" s="211"/>
      <c r="G95" s="211"/>
    </row>
    <row r="96" spans="1:7" ht="19.5" customHeight="1" thickBot="1">
      <c r="A96" s="36"/>
      <c r="B96" s="21"/>
      <c r="C96" s="22"/>
      <c r="D96" s="22"/>
      <c r="E96" s="22"/>
      <c r="F96" s="22"/>
      <c r="G96" s="22"/>
    </row>
    <row r="97" spans="1:7" ht="15.75" customHeight="1" thickBot="1">
      <c r="A97" s="198" t="s">
        <v>16</v>
      </c>
      <c r="B97" s="200" t="s">
        <v>0</v>
      </c>
      <c r="C97" s="202" t="s">
        <v>19</v>
      </c>
      <c r="D97" s="204" t="s">
        <v>17</v>
      </c>
      <c r="E97" s="205"/>
      <c r="F97" s="205"/>
      <c r="G97" s="206" t="s">
        <v>18</v>
      </c>
    </row>
    <row r="98" spans="1:7" ht="30" customHeight="1" thickBot="1">
      <c r="A98" s="199"/>
      <c r="B98" s="201"/>
      <c r="C98" s="203"/>
      <c r="D98" s="37" t="s">
        <v>4</v>
      </c>
      <c r="E98" s="38" t="s">
        <v>5</v>
      </c>
      <c r="F98" s="39" t="s">
        <v>6</v>
      </c>
      <c r="G98" s="207"/>
    </row>
    <row r="99" spans="1:7" s="3" customFormat="1" ht="15">
      <c r="A99" s="101">
        <v>1</v>
      </c>
      <c r="B99" s="53" t="s">
        <v>47</v>
      </c>
      <c r="C99" s="25">
        <v>180</v>
      </c>
      <c r="D99" s="25">
        <v>21.8</v>
      </c>
      <c r="E99" s="25">
        <v>5.6</v>
      </c>
      <c r="F99" s="25">
        <v>33.15</v>
      </c>
      <c r="G99" s="25">
        <v>273.88</v>
      </c>
    </row>
    <row r="100" spans="1:7" s="3" customFormat="1" ht="15">
      <c r="A100" s="107" t="s">
        <v>59</v>
      </c>
      <c r="B100" s="46" t="s">
        <v>48</v>
      </c>
      <c r="C100" s="28">
        <v>200</v>
      </c>
      <c r="D100" s="28">
        <v>0.2</v>
      </c>
      <c r="E100" s="28">
        <v>0.03</v>
      </c>
      <c r="F100" s="28">
        <v>9.3</v>
      </c>
      <c r="G100" s="28">
        <v>38</v>
      </c>
    </row>
    <row r="101" spans="1:7" s="3" customFormat="1" ht="15">
      <c r="A101" s="184" t="s">
        <v>54</v>
      </c>
      <c r="B101" s="141" t="s">
        <v>127</v>
      </c>
      <c r="C101" s="117">
        <v>10</v>
      </c>
      <c r="D101" s="117">
        <v>0.1</v>
      </c>
      <c r="E101" s="117">
        <v>8.3</v>
      </c>
      <c r="F101" s="117">
        <v>0.1</v>
      </c>
      <c r="G101" s="117">
        <v>75</v>
      </c>
    </row>
    <row r="102" spans="1:7" s="3" customFormat="1" ht="15">
      <c r="A102" s="120">
        <v>1.12</v>
      </c>
      <c r="B102" s="121" t="s">
        <v>39</v>
      </c>
      <c r="C102" s="117">
        <v>40</v>
      </c>
      <c r="D102" s="117">
        <v>3.9</v>
      </c>
      <c r="E102" s="117">
        <v>1.6</v>
      </c>
      <c r="F102" s="117">
        <v>35.6</v>
      </c>
      <c r="G102" s="117">
        <v>172.4</v>
      </c>
    </row>
    <row r="103" spans="1:7" s="4" customFormat="1" ht="16.5" thickBot="1">
      <c r="A103" s="122" t="s">
        <v>56</v>
      </c>
      <c r="B103" s="123" t="s">
        <v>41</v>
      </c>
      <c r="C103" s="119">
        <v>100</v>
      </c>
      <c r="D103" s="119">
        <v>0.22</v>
      </c>
      <c r="E103" s="119">
        <v>0.14</v>
      </c>
      <c r="F103" s="119">
        <v>11.63</v>
      </c>
      <c r="G103" s="119">
        <v>44</v>
      </c>
    </row>
    <row r="104" spans="1:7" s="4" customFormat="1" ht="16.5" thickBot="1">
      <c r="A104" s="196" t="s">
        <v>22</v>
      </c>
      <c r="B104" s="197"/>
      <c r="C104" s="30">
        <f>C99+C100+C102+C103</f>
        <v>520</v>
      </c>
      <c r="D104" s="31">
        <f>D99+D100+D101+D102+D103</f>
        <v>26.22</v>
      </c>
      <c r="E104" s="31">
        <f>E99+E100+E101+E102+E103</f>
        <v>15.67</v>
      </c>
      <c r="F104" s="31">
        <f>F99+F100+F101+F102+F103</f>
        <v>89.78</v>
      </c>
      <c r="G104" s="31">
        <f>G99+G100+G101+G102+G103</f>
        <v>603.28</v>
      </c>
    </row>
    <row r="105" spans="1:7" s="4" customFormat="1" ht="19.5" customHeight="1" thickBot="1">
      <c r="A105" s="94"/>
      <c r="B105" s="82"/>
      <c r="C105" s="83"/>
      <c r="D105" s="95"/>
      <c r="E105" s="95"/>
      <c r="F105" s="95"/>
      <c r="G105" s="95"/>
    </row>
    <row r="106" spans="1:7" s="4" customFormat="1" ht="15.75" customHeight="1" thickBot="1">
      <c r="A106" s="198" t="s">
        <v>16</v>
      </c>
      <c r="B106" s="200" t="s">
        <v>9</v>
      </c>
      <c r="C106" s="202" t="s">
        <v>19</v>
      </c>
      <c r="D106" s="204" t="s">
        <v>17</v>
      </c>
      <c r="E106" s="205"/>
      <c r="F106" s="205"/>
      <c r="G106" s="206" t="s">
        <v>18</v>
      </c>
    </row>
    <row r="107" spans="1:7" s="4" customFormat="1" ht="30" customHeight="1" thickBot="1">
      <c r="A107" s="199"/>
      <c r="B107" s="201"/>
      <c r="C107" s="203"/>
      <c r="D107" s="37" t="s">
        <v>4</v>
      </c>
      <c r="E107" s="38" t="s">
        <v>5</v>
      </c>
      <c r="F107" s="39" t="s">
        <v>6</v>
      </c>
      <c r="G107" s="207"/>
    </row>
    <row r="108" spans="1:7" ht="15">
      <c r="A108" s="106" t="s">
        <v>134</v>
      </c>
      <c r="B108" s="128" t="s">
        <v>80</v>
      </c>
      <c r="C108" s="63">
        <v>60</v>
      </c>
      <c r="D108" s="45">
        <v>0.8</v>
      </c>
      <c r="E108" s="45">
        <v>5.35</v>
      </c>
      <c r="F108" s="45">
        <v>4.3</v>
      </c>
      <c r="G108" s="45">
        <v>68.2</v>
      </c>
    </row>
    <row r="109" spans="1:7" ht="15">
      <c r="A109" s="93">
        <v>53</v>
      </c>
      <c r="B109" s="129" t="s">
        <v>107</v>
      </c>
      <c r="C109" s="64" t="s">
        <v>25</v>
      </c>
      <c r="D109" s="65">
        <v>1.36</v>
      </c>
      <c r="E109" s="65">
        <v>4.48</v>
      </c>
      <c r="F109" s="65">
        <v>6.72</v>
      </c>
      <c r="G109" s="65">
        <v>72.8</v>
      </c>
    </row>
    <row r="110" spans="1:7" s="3" customFormat="1" ht="15">
      <c r="A110" s="96">
        <v>97</v>
      </c>
      <c r="B110" s="135" t="s">
        <v>133</v>
      </c>
      <c r="C110" s="28">
        <v>150</v>
      </c>
      <c r="D110" s="28">
        <v>7.5</v>
      </c>
      <c r="E110" s="28">
        <v>3</v>
      </c>
      <c r="F110" s="28">
        <v>16.7</v>
      </c>
      <c r="G110" s="28">
        <v>124.2</v>
      </c>
    </row>
    <row r="111" spans="1:7" s="3" customFormat="1" ht="15">
      <c r="A111" s="109" t="s">
        <v>59</v>
      </c>
      <c r="B111" s="124" t="s">
        <v>10</v>
      </c>
      <c r="C111" s="28">
        <v>200</v>
      </c>
      <c r="D111" s="28">
        <v>0.1</v>
      </c>
      <c r="E111" s="28">
        <v>0</v>
      </c>
      <c r="F111" s="28">
        <v>9.1</v>
      </c>
      <c r="G111" s="28">
        <v>35</v>
      </c>
    </row>
    <row r="112" spans="1:7" s="3" customFormat="1" ht="15">
      <c r="A112" s="118">
        <v>1.04</v>
      </c>
      <c r="B112" s="126" t="s">
        <v>69</v>
      </c>
      <c r="C112" s="119">
        <v>40</v>
      </c>
      <c r="D112" s="28">
        <v>3.6</v>
      </c>
      <c r="E112" s="28">
        <v>0.45</v>
      </c>
      <c r="F112" s="28">
        <v>24.7</v>
      </c>
      <c r="G112" s="28">
        <v>117</v>
      </c>
    </row>
    <row r="113" spans="1:7" s="3" customFormat="1" ht="30.75" thickBot="1">
      <c r="A113" s="118">
        <v>1.04</v>
      </c>
      <c r="B113" s="138" t="s">
        <v>97</v>
      </c>
      <c r="C113" s="29">
        <v>45</v>
      </c>
      <c r="D113" s="28">
        <v>3.6</v>
      </c>
      <c r="E113" s="28">
        <v>0.45</v>
      </c>
      <c r="F113" s="28">
        <v>20.7</v>
      </c>
      <c r="G113" s="28">
        <v>99</v>
      </c>
    </row>
    <row r="114" spans="1:7" s="3" customFormat="1" ht="16.5" thickBot="1">
      <c r="A114" s="196" t="s">
        <v>23</v>
      </c>
      <c r="B114" s="197"/>
      <c r="C114" s="30">
        <f>C108+200+5+C111+C110+C112+C113</f>
        <v>700</v>
      </c>
      <c r="D114" s="31">
        <f>D108+D109+D110+D111+D112+D113</f>
        <v>16.96</v>
      </c>
      <c r="E114" s="31">
        <f>E108+E109+E110+E111+E112+E113</f>
        <v>13.729999999999999</v>
      </c>
      <c r="F114" s="31">
        <f>F108+F109+F110+F111+F112+F113</f>
        <v>82.22</v>
      </c>
      <c r="G114" s="31">
        <f>G108+G109+G110+G111+G112+G113</f>
        <v>516.2</v>
      </c>
    </row>
    <row r="115" spans="1:7" s="4" customFormat="1" ht="16.5" thickBot="1">
      <c r="A115" s="196" t="s">
        <v>36</v>
      </c>
      <c r="B115" s="197"/>
      <c r="C115" s="30">
        <f>C114+C104</f>
        <v>1220</v>
      </c>
      <c r="D115" s="30">
        <f>D104+D114</f>
        <v>43.18</v>
      </c>
      <c r="E115" s="30">
        <f>E104+E114</f>
        <v>29.4</v>
      </c>
      <c r="F115" s="30">
        <f>F104+F114</f>
        <v>172</v>
      </c>
      <c r="G115" s="30">
        <f>G104+G114</f>
        <v>1119.48</v>
      </c>
    </row>
    <row r="116" spans="1:7" s="4" customFormat="1" ht="71.25" customHeight="1">
      <c r="A116" s="222" t="s">
        <v>32</v>
      </c>
      <c r="B116" s="222"/>
      <c r="C116" s="222"/>
      <c r="D116" s="222"/>
      <c r="E116" s="222"/>
      <c r="F116" s="222"/>
      <c r="G116" s="222"/>
    </row>
    <row r="117" spans="1:7" s="4" customFormat="1" ht="21">
      <c r="A117" s="157"/>
      <c r="B117" s="212" t="s">
        <v>119</v>
      </c>
      <c r="C117" s="212"/>
      <c r="D117" s="212"/>
      <c r="E117" s="212"/>
      <c r="F117" s="212"/>
      <c r="G117" s="212"/>
    </row>
    <row r="118" spans="1:7" s="4" customFormat="1" ht="15.75">
      <c r="A118" s="157"/>
      <c r="B118" s="195" t="s">
        <v>156</v>
      </c>
      <c r="C118" s="42"/>
      <c r="D118" s="42"/>
      <c r="E118" s="42"/>
      <c r="F118" s="42"/>
      <c r="G118" s="42"/>
    </row>
    <row r="119" spans="1:7" s="4" customFormat="1" ht="21">
      <c r="A119" s="208" t="s">
        <v>147</v>
      </c>
      <c r="B119" s="208"/>
      <c r="C119" s="208"/>
      <c r="D119" s="208"/>
      <c r="E119" s="208"/>
      <c r="F119" s="208"/>
      <c r="G119" s="208"/>
    </row>
    <row r="120" spans="1:7" s="4" customFormat="1" ht="21.75" thickBot="1">
      <c r="A120" s="152"/>
      <c r="B120" s="100"/>
      <c r="C120" s="148"/>
      <c r="D120" s="148"/>
      <c r="E120" s="148"/>
      <c r="F120" s="148"/>
      <c r="G120" s="148"/>
    </row>
    <row r="121" spans="1:7" s="4" customFormat="1" ht="16.5" thickBot="1">
      <c r="A121" s="223" t="s">
        <v>16</v>
      </c>
      <c r="B121" s="218" t="s">
        <v>0</v>
      </c>
      <c r="C121" s="202" t="s">
        <v>19</v>
      </c>
      <c r="D121" s="204" t="s">
        <v>17</v>
      </c>
      <c r="E121" s="220"/>
      <c r="F121" s="221"/>
      <c r="G121" s="231" t="s">
        <v>18</v>
      </c>
    </row>
    <row r="122" spans="1:7" s="4" customFormat="1" ht="30.75" thickBot="1">
      <c r="A122" s="224"/>
      <c r="B122" s="219"/>
      <c r="C122" s="203"/>
      <c r="D122" s="37" t="s">
        <v>4</v>
      </c>
      <c r="E122" s="38" t="s">
        <v>5</v>
      </c>
      <c r="F122" s="39" t="s">
        <v>6</v>
      </c>
      <c r="G122" s="232"/>
    </row>
    <row r="123" spans="1:7" s="4" customFormat="1" ht="15.75">
      <c r="A123" s="101">
        <v>1</v>
      </c>
      <c r="B123" s="146" t="s">
        <v>47</v>
      </c>
      <c r="C123" s="25">
        <v>200</v>
      </c>
      <c r="D123" s="25">
        <v>24.28</v>
      </c>
      <c r="E123" s="25">
        <v>6.31</v>
      </c>
      <c r="F123" s="25">
        <v>36.84</v>
      </c>
      <c r="G123" s="25">
        <v>304.33</v>
      </c>
    </row>
    <row r="124" spans="1:7" s="4" customFormat="1" ht="15.75">
      <c r="A124" s="107" t="s">
        <v>59</v>
      </c>
      <c r="B124" s="143" t="s">
        <v>48</v>
      </c>
      <c r="C124" s="130">
        <v>200</v>
      </c>
      <c r="D124" s="130">
        <v>0.2</v>
      </c>
      <c r="E124" s="130">
        <v>0.03</v>
      </c>
      <c r="F124" s="130">
        <v>9.3</v>
      </c>
      <c r="G124" s="130">
        <v>38</v>
      </c>
    </row>
    <row r="125" spans="1:7" s="4" customFormat="1" ht="15.75">
      <c r="A125" s="184" t="s">
        <v>54</v>
      </c>
      <c r="B125" s="141" t="s">
        <v>127</v>
      </c>
      <c r="C125" s="117">
        <v>10</v>
      </c>
      <c r="D125" s="117">
        <v>0.1</v>
      </c>
      <c r="E125" s="117">
        <v>8.3</v>
      </c>
      <c r="F125" s="117">
        <v>0.1</v>
      </c>
      <c r="G125" s="117">
        <v>75</v>
      </c>
    </row>
    <row r="126" spans="1:7" s="4" customFormat="1" ht="15.75">
      <c r="A126" s="120">
        <v>1.12</v>
      </c>
      <c r="B126" s="141" t="s">
        <v>39</v>
      </c>
      <c r="C126" s="117">
        <v>40</v>
      </c>
      <c r="D126" s="117">
        <v>3.9</v>
      </c>
      <c r="E126" s="117">
        <v>1.6</v>
      </c>
      <c r="F126" s="117">
        <v>35.6</v>
      </c>
      <c r="G126" s="117">
        <v>172.4</v>
      </c>
    </row>
    <row r="127" spans="1:7" s="4" customFormat="1" ht="16.5" thickBot="1">
      <c r="A127" s="122" t="s">
        <v>56</v>
      </c>
      <c r="B127" s="145" t="s">
        <v>41</v>
      </c>
      <c r="C127" s="119">
        <v>110</v>
      </c>
      <c r="D127" s="119">
        <v>0.22</v>
      </c>
      <c r="E127" s="119">
        <v>0.14</v>
      </c>
      <c r="F127" s="119">
        <v>11.63</v>
      </c>
      <c r="G127" s="119">
        <v>44</v>
      </c>
    </row>
    <row r="128" spans="1:7" s="4" customFormat="1" ht="16.5" thickBot="1">
      <c r="A128" s="196" t="s">
        <v>22</v>
      </c>
      <c r="B128" s="197"/>
      <c r="C128" s="30">
        <f>C123+C124+C126+C127</f>
        <v>550</v>
      </c>
      <c r="D128" s="31">
        <f>D123+D124+D125+D126+D127</f>
        <v>28.7</v>
      </c>
      <c r="E128" s="31">
        <f>E123+E124+E125+E126+E127</f>
        <v>16.380000000000003</v>
      </c>
      <c r="F128" s="31">
        <f>F123+F124+F125+F126+F127</f>
        <v>93.47</v>
      </c>
      <c r="G128" s="31">
        <f>G123+G124+G125+G126+G127</f>
        <v>633.73</v>
      </c>
    </row>
    <row r="129" spans="1:7" s="4" customFormat="1" ht="15.75">
      <c r="A129" s="157"/>
      <c r="B129" s="102"/>
      <c r="C129" s="42"/>
      <c r="D129" s="42"/>
      <c r="E129" s="42"/>
      <c r="F129" s="42"/>
      <c r="G129" s="42"/>
    </row>
    <row r="130" spans="1:7" s="4" customFormat="1" ht="21">
      <c r="A130" s="210" t="s">
        <v>148</v>
      </c>
      <c r="B130" s="211"/>
      <c r="C130" s="211"/>
      <c r="D130" s="211"/>
      <c r="E130" s="211"/>
      <c r="F130" s="211"/>
      <c r="G130" s="211"/>
    </row>
    <row r="131" spans="1:7" s="4" customFormat="1" ht="21.75" thickBot="1">
      <c r="A131" s="152"/>
      <c r="B131" s="21"/>
      <c r="C131" s="153"/>
      <c r="D131" s="153"/>
      <c r="E131" s="153"/>
      <c r="F131" s="153"/>
      <c r="G131" s="153"/>
    </row>
    <row r="132" spans="1:7" s="4" customFormat="1" ht="16.5" thickBot="1">
      <c r="A132" s="198" t="s">
        <v>16</v>
      </c>
      <c r="B132" s="200" t="s">
        <v>0</v>
      </c>
      <c r="C132" s="202" t="s">
        <v>19</v>
      </c>
      <c r="D132" s="204" t="s">
        <v>17</v>
      </c>
      <c r="E132" s="205"/>
      <c r="F132" s="205"/>
      <c r="G132" s="206" t="s">
        <v>18</v>
      </c>
    </row>
    <row r="133" spans="1:7" s="4" customFormat="1" ht="30.75" thickBot="1">
      <c r="A133" s="199"/>
      <c r="B133" s="201"/>
      <c r="C133" s="203"/>
      <c r="D133" s="37" t="s">
        <v>4</v>
      </c>
      <c r="E133" s="38" t="s">
        <v>5</v>
      </c>
      <c r="F133" s="39" t="s">
        <v>6</v>
      </c>
      <c r="G133" s="207"/>
    </row>
    <row r="134" spans="1:7" s="4" customFormat="1" ht="15.75">
      <c r="A134" s="101">
        <v>1</v>
      </c>
      <c r="B134" s="146" t="s">
        <v>47</v>
      </c>
      <c r="C134" s="25">
        <v>200</v>
      </c>
      <c r="D134" s="25">
        <v>24.28</v>
      </c>
      <c r="E134" s="25">
        <v>6.31</v>
      </c>
      <c r="F134" s="25">
        <v>36.84</v>
      </c>
      <c r="G134" s="25">
        <v>304.33</v>
      </c>
    </row>
    <row r="135" spans="1:7" s="4" customFormat="1" ht="15.75">
      <c r="A135" s="107" t="s">
        <v>59</v>
      </c>
      <c r="B135" s="143" t="s">
        <v>48</v>
      </c>
      <c r="C135" s="130">
        <v>200</v>
      </c>
      <c r="D135" s="130">
        <v>0.2</v>
      </c>
      <c r="E135" s="130">
        <v>0.03</v>
      </c>
      <c r="F135" s="130">
        <v>9.3</v>
      </c>
      <c r="G135" s="130">
        <v>38</v>
      </c>
    </row>
    <row r="136" spans="1:7" s="4" customFormat="1" ht="15.75">
      <c r="A136" s="184" t="s">
        <v>54</v>
      </c>
      <c r="B136" s="141" t="s">
        <v>127</v>
      </c>
      <c r="C136" s="117">
        <v>10</v>
      </c>
      <c r="D136" s="117">
        <v>0.1</v>
      </c>
      <c r="E136" s="117">
        <v>8.3</v>
      </c>
      <c r="F136" s="117">
        <v>0.1</v>
      </c>
      <c r="G136" s="117">
        <v>75</v>
      </c>
    </row>
    <row r="137" spans="1:7" s="4" customFormat="1" ht="15.75">
      <c r="A137" s="120">
        <v>1.12</v>
      </c>
      <c r="B137" s="141" t="s">
        <v>39</v>
      </c>
      <c r="C137" s="117">
        <v>40</v>
      </c>
      <c r="D137" s="117">
        <v>3.9</v>
      </c>
      <c r="E137" s="117">
        <v>1.6</v>
      </c>
      <c r="F137" s="117">
        <v>35.6</v>
      </c>
      <c r="G137" s="117">
        <v>172.4</v>
      </c>
    </row>
    <row r="138" spans="1:7" s="4" customFormat="1" ht="16.5" thickBot="1">
      <c r="A138" s="122" t="s">
        <v>56</v>
      </c>
      <c r="B138" s="145" t="s">
        <v>41</v>
      </c>
      <c r="C138" s="119">
        <v>110</v>
      </c>
      <c r="D138" s="119">
        <v>0.22</v>
      </c>
      <c r="E138" s="119">
        <v>0.14</v>
      </c>
      <c r="F138" s="119">
        <v>11.63</v>
      </c>
      <c r="G138" s="119">
        <v>44</v>
      </c>
    </row>
    <row r="139" spans="1:7" s="4" customFormat="1" ht="16.5" thickBot="1">
      <c r="A139" s="196" t="s">
        <v>22</v>
      </c>
      <c r="B139" s="197"/>
      <c r="C139" s="30">
        <f>C134+C135+C137+C138</f>
        <v>550</v>
      </c>
      <c r="D139" s="31">
        <f>D134+D135+D136+D137+D138</f>
        <v>28.7</v>
      </c>
      <c r="E139" s="31">
        <f>E134+E135+E136+E137+E138</f>
        <v>16.380000000000003</v>
      </c>
      <c r="F139" s="31">
        <f>F134+F135+F136+F137+F138</f>
        <v>93.47</v>
      </c>
      <c r="G139" s="31">
        <f>G134+G135+G136+G137+G138</f>
        <v>633.73</v>
      </c>
    </row>
    <row r="140" spans="1:7" s="4" customFormat="1" ht="16.5" thickBot="1">
      <c r="A140" s="94"/>
      <c r="B140" s="82"/>
      <c r="C140" s="83"/>
      <c r="D140" s="95"/>
      <c r="E140" s="95"/>
      <c r="F140" s="95"/>
      <c r="G140" s="95"/>
    </row>
    <row r="141" spans="1:7" s="4" customFormat="1" ht="16.5" thickBot="1">
      <c r="A141" s="198" t="s">
        <v>16</v>
      </c>
      <c r="B141" s="200" t="s">
        <v>9</v>
      </c>
      <c r="C141" s="202" t="s">
        <v>19</v>
      </c>
      <c r="D141" s="204" t="s">
        <v>17</v>
      </c>
      <c r="E141" s="205"/>
      <c r="F141" s="205"/>
      <c r="G141" s="206" t="s">
        <v>18</v>
      </c>
    </row>
    <row r="142" spans="1:7" s="4" customFormat="1" ht="30.75" thickBot="1">
      <c r="A142" s="199"/>
      <c r="B142" s="201"/>
      <c r="C142" s="203"/>
      <c r="D142" s="37" t="s">
        <v>4</v>
      </c>
      <c r="E142" s="38" t="s">
        <v>5</v>
      </c>
      <c r="F142" s="39" t="s">
        <v>6</v>
      </c>
      <c r="G142" s="207"/>
    </row>
    <row r="143" spans="1:7" s="4" customFormat="1" ht="15.75">
      <c r="A143" s="106" t="s">
        <v>134</v>
      </c>
      <c r="B143" s="136" t="s">
        <v>80</v>
      </c>
      <c r="C143" s="134">
        <v>100</v>
      </c>
      <c r="D143" s="45">
        <v>1.5</v>
      </c>
      <c r="E143" s="45">
        <v>9.2</v>
      </c>
      <c r="F143" s="45">
        <v>7.45</v>
      </c>
      <c r="G143" s="45">
        <v>118.12</v>
      </c>
    </row>
    <row r="144" spans="1:7" s="4" customFormat="1" ht="15.75">
      <c r="A144" s="93">
        <v>53</v>
      </c>
      <c r="B144" s="140" t="s">
        <v>107</v>
      </c>
      <c r="C144" s="64" t="s">
        <v>143</v>
      </c>
      <c r="D144" s="65">
        <v>1.7</v>
      </c>
      <c r="E144" s="65">
        <v>5.6</v>
      </c>
      <c r="F144" s="65">
        <v>8.4</v>
      </c>
      <c r="G144" s="65">
        <v>91</v>
      </c>
    </row>
    <row r="145" spans="1:7" s="4" customFormat="1" ht="15.75">
      <c r="A145" s="96">
        <v>97</v>
      </c>
      <c r="B145" s="143" t="s">
        <v>133</v>
      </c>
      <c r="C145" s="130">
        <v>200</v>
      </c>
      <c r="D145" s="130">
        <v>10</v>
      </c>
      <c r="E145" s="130">
        <v>4</v>
      </c>
      <c r="F145" s="130">
        <v>22.269</v>
      </c>
      <c r="G145" s="130">
        <v>165.4</v>
      </c>
    </row>
    <row r="146" spans="1:7" s="4" customFormat="1" ht="15.75">
      <c r="A146" s="109" t="s">
        <v>59</v>
      </c>
      <c r="B146" s="143" t="s">
        <v>10</v>
      </c>
      <c r="C146" s="130">
        <v>200</v>
      </c>
      <c r="D146" s="130">
        <v>0.1</v>
      </c>
      <c r="E146" s="130">
        <v>0</v>
      </c>
      <c r="F146" s="130">
        <v>9.1</v>
      </c>
      <c r="G146" s="130">
        <v>35</v>
      </c>
    </row>
    <row r="147" spans="1:7" s="4" customFormat="1" ht="15.75">
      <c r="A147" s="118">
        <v>1.04</v>
      </c>
      <c r="B147" s="145" t="s">
        <v>69</v>
      </c>
      <c r="C147" s="119">
        <v>40</v>
      </c>
      <c r="D147" s="130">
        <v>3.2</v>
      </c>
      <c r="E147" s="130">
        <v>0.4</v>
      </c>
      <c r="F147" s="130">
        <v>22</v>
      </c>
      <c r="G147" s="130">
        <v>104</v>
      </c>
    </row>
    <row r="148" spans="1:7" s="4" customFormat="1" ht="30.75" thickBot="1">
      <c r="A148" s="118">
        <v>1.04</v>
      </c>
      <c r="B148" s="138" t="s">
        <v>97</v>
      </c>
      <c r="C148" s="29">
        <v>40</v>
      </c>
      <c r="D148" s="130">
        <v>3.2</v>
      </c>
      <c r="E148" s="130">
        <v>0.4</v>
      </c>
      <c r="F148" s="130">
        <v>18.4</v>
      </c>
      <c r="G148" s="130">
        <v>88</v>
      </c>
    </row>
    <row r="149" spans="1:7" s="4" customFormat="1" ht="16.5" thickBot="1">
      <c r="A149" s="196" t="s">
        <v>23</v>
      </c>
      <c r="B149" s="197"/>
      <c r="C149" s="30">
        <f>C143+250+8+C145+C146+C147+C148</f>
        <v>838</v>
      </c>
      <c r="D149" s="31">
        <f>D143+D144+D145+D146+D147+D148</f>
        <v>19.7</v>
      </c>
      <c r="E149" s="31">
        <f>E143+E144+E145+E146+E147+E148</f>
        <v>19.599999999999994</v>
      </c>
      <c r="F149" s="31">
        <f>F143+F144+F145+F146+F147+F148</f>
        <v>87.619</v>
      </c>
      <c r="G149" s="31">
        <f>G143+G144+G145+G146+G147+G148</f>
        <v>601.52</v>
      </c>
    </row>
    <row r="150" spans="1:7" s="4" customFormat="1" ht="16.5" thickBot="1">
      <c r="A150" s="196" t="s">
        <v>36</v>
      </c>
      <c r="B150" s="197"/>
      <c r="C150" s="30">
        <f>C149+C139</f>
        <v>1388</v>
      </c>
      <c r="D150" s="30">
        <f>D139+D149</f>
        <v>48.4</v>
      </c>
      <c r="E150" s="30">
        <f>E139+E149</f>
        <v>35.98</v>
      </c>
      <c r="F150" s="30">
        <f>F139+F149</f>
        <v>181.089</v>
      </c>
      <c r="G150" s="30">
        <f>G139+G149</f>
        <v>1235.25</v>
      </c>
    </row>
    <row r="151" spans="1:7" s="4" customFormat="1" ht="19.5" customHeight="1">
      <c r="A151" s="51"/>
      <c r="B151" s="33"/>
      <c r="C151" s="54"/>
      <c r="D151" s="54"/>
      <c r="E151" s="54"/>
      <c r="F151" s="54"/>
      <c r="G151" s="66"/>
    </row>
    <row r="152" spans="1:7" s="4" customFormat="1" ht="19.5" customHeight="1">
      <c r="A152" s="208" t="s">
        <v>125</v>
      </c>
      <c r="B152" s="208"/>
      <c r="C152" s="208"/>
      <c r="D152" s="208"/>
      <c r="E152" s="208"/>
      <c r="F152" s="208"/>
      <c r="G152" s="208"/>
    </row>
    <row r="153" spans="1:7" ht="19.5" customHeight="1" thickBot="1">
      <c r="A153" s="51"/>
      <c r="B153" s="33"/>
      <c r="C153" s="54"/>
      <c r="D153" s="54"/>
      <c r="E153" s="54"/>
      <c r="F153" s="54"/>
      <c r="G153" s="66"/>
    </row>
    <row r="154" spans="1:7" s="4" customFormat="1" ht="15.75" customHeight="1" thickBot="1">
      <c r="A154" s="198" t="s">
        <v>16</v>
      </c>
      <c r="B154" s="200" t="s">
        <v>12</v>
      </c>
      <c r="C154" s="202" t="s">
        <v>19</v>
      </c>
      <c r="D154" s="204" t="s">
        <v>17</v>
      </c>
      <c r="E154" s="205"/>
      <c r="F154" s="205"/>
      <c r="G154" s="206" t="s">
        <v>18</v>
      </c>
    </row>
    <row r="155" spans="1:7" ht="30" customHeight="1" thickBot="1">
      <c r="A155" s="199"/>
      <c r="B155" s="201"/>
      <c r="C155" s="203"/>
      <c r="D155" s="37" t="s">
        <v>4</v>
      </c>
      <c r="E155" s="38" t="s">
        <v>5</v>
      </c>
      <c r="F155" s="39" t="s">
        <v>6</v>
      </c>
      <c r="G155" s="207"/>
    </row>
    <row r="156" spans="1:7" ht="15">
      <c r="A156" s="93">
        <v>1</v>
      </c>
      <c r="B156" s="140" t="s">
        <v>47</v>
      </c>
      <c r="C156" s="64">
        <v>200</v>
      </c>
      <c r="D156" s="25">
        <v>24.28</v>
      </c>
      <c r="E156" s="25">
        <v>6.31</v>
      </c>
      <c r="F156" s="25">
        <v>36.84</v>
      </c>
      <c r="G156" s="25">
        <v>304.33</v>
      </c>
    </row>
    <row r="157" spans="1:7" ht="15">
      <c r="A157" s="112">
        <v>272</v>
      </c>
      <c r="B157" s="142" t="s">
        <v>42</v>
      </c>
      <c r="C157" s="113">
        <v>100</v>
      </c>
      <c r="D157" s="130">
        <v>7.3</v>
      </c>
      <c r="E157" s="130">
        <v>11.7</v>
      </c>
      <c r="F157" s="130">
        <v>55.4</v>
      </c>
      <c r="G157" s="130">
        <v>358</v>
      </c>
    </row>
    <row r="158" spans="1:7" s="3" customFormat="1" ht="15">
      <c r="A158" s="109" t="s">
        <v>59</v>
      </c>
      <c r="B158" s="143" t="s">
        <v>10</v>
      </c>
      <c r="C158" s="28">
        <v>200</v>
      </c>
      <c r="D158" s="28">
        <v>0.1</v>
      </c>
      <c r="E158" s="28">
        <v>0</v>
      </c>
      <c r="F158" s="28">
        <v>9.1</v>
      </c>
      <c r="G158" s="28">
        <v>35</v>
      </c>
    </row>
    <row r="159" spans="1:7" s="3" customFormat="1" ht="30.75" thickBot="1">
      <c r="A159" s="118">
        <v>1.04</v>
      </c>
      <c r="B159" s="138" t="s">
        <v>97</v>
      </c>
      <c r="C159" s="29">
        <v>45</v>
      </c>
      <c r="D159" s="29">
        <v>3.2</v>
      </c>
      <c r="E159" s="29">
        <v>0.4</v>
      </c>
      <c r="F159" s="29">
        <v>18.4</v>
      </c>
      <c r="G159" s="29">
        <v>88</v>
      </c>
    </row>
    <row r="160" spans="1:7" s="4" customFormat="1" ht="16.5" thickBot="1">
      <c r="A160" s="196" t="s">
        <v>24</v>
      </c>
      <c r="B160" s="197"/>
      <c r="C160" s="30">
        <f>C156+C157+C158+C159</f>
        <v>545</v>
      </c>
      <c r="D160" s="31">
        <f>D156+D157+D158+D159</f>
        <v>34.88</v>
      </c>
      <c r="E160" s="31">
        <f>E156+E157+E158+E159</f>
        <v>18.409999999999997</v>
      </c>
      <c r="F160" s="31">
        <f>F156+F157+F158+F159</f>
        <v>119.74000000000001</v>
      </c>
      <c r="G160" s="31">
        <f>G156+G157+G158+G159</f>
        <v>785.3299999999999</v>
      </c>
    </row>
    <row r="161" spans="1:7" s="4" customFormat="1" ht="15.75">
      <c r="A161" s="40"/>
      <c r="B161" s="102"/>
      <c r="C161" s="42"/>
      <c r="D161" s="43"/>
      <c r="E161" s="43"/>
      <c r="F161" s="43"/>
      <c r="G161" s="43"/>
    </row>
    <row r="162" spans="1:7" s="4" customFormat="1" ht="15.75">
      <c r="A162" s="40"/>
      <c r="B162" s="102"/>
      <c r="C162" s="42"/>
      <c r="D162" s="43"/>
      <c r="E162" s="43"/>
      <c r="F162" s="43"/>
      <c r="G162" s="43"/>
    </row>
    <row r="163" spans="1:7" s="4" customFormat="1" ht="15.75">
      <c r="A163" s="40"/>
      <c r="B163" s="102"/>
      <c r="C163" s="42"/>
      <c r="D163" s="43"/>
      <c r="E163" s="43"/>
      <c r="F163" s="43"/>
      <c r="G163" s="43"/>
    </row>
    <row r="164" spans="1:7" s="12" customFormat="1" ht="86.25" customHeight="1">
      <c r="A164" s="222" t="s">
        <v>33</v>
      </c>
      <c r="B164" s="222"/>
      <c r="C164" s="222"/>
      <c r="D164" s="222"/>
      <c r="E164" s="222"/>
      <c r="F164" s="222"/>
      <c r="G164" s="222"/>
    </row>
    <row r="165" spans="1:7" ht="19.5" customHeight="1">
      <c r="A165" s="55"/>
      <c r="B165" s="212" t="s">
        <v>119</v>
      </c>
      <c r="C165" s="212"/>
      <c r="D165" s="212"/>
      <c r="E165" s="212"/>
      <c r="F165" s="212"/>
      <c r="G165" s="212"/>
    </row>
    <row r="166" spans="1:7" ht="19.5" customHeight="1">
      <c r="A166" s="67"/>
      <c r="B166" s="195" t="s">
        <v>137</v>
      </c>
      <c r="C166" s="99"/>
      <c r="D166" s="99"/>
      <c r="E166" s="99"/>
      <c r="F166" s="99"/>
      <c r="G166" s="99"/>
    </row>
    <row r="167" spans="1:7" ht="19.5" customHeight="1">
      <c r="A167" s="208" t="s">
        <v>151</v>
      </c>
      <c r="B167" s="208"/>
      <c r="C167" s="208"/>
      <c r="D167" s="208"/>
      <c r="E167" s="208"/>
      <c r="F167" s="208"/>
      <c r="G167" s="208"/>
    </row>
    <row r="168" spans="1:7" ht="19.5" customHeight="1" thickBot="1">
      <c r="A168" s="36"/>
      <c r="B168" s="74"/>
      <c r="C168" s="74"/>
      <c r="D168" s="74"/>
      <c r="E168" s="74"/>
      <c r="F168" s="74"/>
      <c r="G168" s="74"/>
    </row>
    <row r="169" spans="1:7" ht="15.75" customHeight="1" thickBot="1">
      <c r="A169" s="223" t="s">
        <v>16</v>
      </c>
      <c r="B169" s="218" t="s">
        <v>0</v>
      </c>
      <c r="C169" s="202" t="s">
        <v>19</v>
      </c>
      <c r="D169" s="204" t="s">
        <v>17</v>
      </c>
      <c r="E169" s="220"/>
      <c r="F169" s="221"/>
      <c r="G169" s="231" t="s">
        <v>18</v>
      </c>
    </row>
    <row r="170" spans="1:7" ht="30" customHeight="1" thickBot="1">
      <c r="A170" s="224"/>
      <c r="B170" s="219"/>
      <c r="C170" s="203"/>
      <c r="D170" s="37" t="s">
        <v>4</v>
      </c>
      <c r="E170" s="38" t="s">
        <v>5</v>
      </c>
      <c r="F170" s="39" t="s">
        <v>6</v>
      </c>
      <c r="G170" s="232"/>
    </row>
    <row r="171" spans="1:7" s="3" customFormat="1" ht="15">
      <c r="A171" s="92">
        <v>193</v>
      </c>
      <c r="B171" s="53" t="s">
        <v>13</v>
      </c>
      <c r="C171" s="25" t="s">
        <v>130</v>
      </c>
      <c r="D171" s="25">
        <v>6.66</v>
      </c>
      <c r="E171" s="25">
        <v>5.94</v>
      </c>
      <c r="F171" s="25">
        <v>31.59</v>
      </c>
      <c r="G171" s="25">
        <v>225</v>
      </c>
    </row>
    <row r="172" spans="1:7" s="3" customFormat="1" ht="15.75" thickBot="1">
      <c r="A172" s="109" t="s">
        <v>63</v>
      </c>
      <c r="B172" s="46" t="s">
        <v>62</v>
      </c>
      <c r="C172" s="28">
        <v>75</v>
      </c>
      <c r="D172" s="29">
        <v>5.85</v>
      </c>
      <c r="E172" s="29">
        <v>4.35</v>
      </c>
      <c r="F172" s="29">
        <v>38.25</v>
      </c>
      <c r="G172" s="29">
        <v>218.25</v>
      </c>
    </row>
    <row r="173" spans="1:7" s="3" customFormat="1" ht="15">
      <c r="A173" s="107" t="s">
        <v>55</v>
      </c>
      <c r="B173" s="46" t="s">
        <v>40</v>
      </c>
      <c r="C173" s="28">
        <v>200</v>
      </c>
      <c r="D173" s="28">
        <v>3.1</v>
      </c>
      <c r="E173" s="28">
        <v>3.2</v>
      </c>
      <c r="F173" s="28">
        <v>19.4</v>
      </c>
      <c r="G173" s="28">
        <v>115</v>
      </c>
    </row>
    <row r="174" spans="1:7" s="3" customFormat="1" ht="15">
      <c r="A174" s="26">
        <v>4.1</v>
      </c>
      <c r="B174" s="46" t="s">
        <v>14</v>
      </c>
      <c r="C174" s="28">
        <v>10</v>
      </c>
      <c r="D174" s="28">
        <v>2.7</v>
      </c>
      <c r="E174" s="28">
        <v>2.65</v>
      </c>
      <c r="F174" s="28">
        <v>0</v>
      </c>
      <c r="G174" s="28">
        <v>34.65</v>
      </c>
    </row>
    <row r="175" spans="1:7" s="3" customFormat="1" ht="30.75" thickBot="1">
      <c r="A175" s="118">
        <v>1.04</v>
      </c>
      <c r="B175" s="138" t="s">
        <v>97</v>
      </c>
      <c r="C175" s="119">
        <v>45</v>
      </c>
      <c r="D175" s="119">
        <v>3.37</v>
      </c>
      <c r="E175" s="119">
        <v>0.45</v>
      </c>
      <c r="F175" s="119">
        <v>21.6</v>
      </c>
      <c r="G175" s="119">
        <v>103.95</v>
      </c>
    </row>
    <row r="176" spans="1:7" s="4" customFormat="1" ht="16.5" thickBot="1">
      <c r="A176" s="196" t="s">
        <v>22</v>
      </c>
      <c r="B176" s="197"/>
      <c r="C176" s="30">
        <f>180+5+C173+C172+C174+C175</f>
        <v>515</v>
      </c>
      <c r="D176" s="31">
        <f>D171+D172+D173+D174+D175</f>
        <v>21.68</v>
      </c>
      <c r="E176" s="31">
        <f>E171+E172+E173+E174+E175</f>
        <v>16.589999999999996</v>
      </c>
      <c r="F176" s="31">
        <f>F171+F172+F173+F174+F175</f>
        <v>110.84</v>
      </c>
      <c r="G176" s="31">
        <f>G171+G172+G173+G174+G175</f>
        <v>696.85</v>
      </c>
    </row>
    <row r="177" spans="1:7" s="4" customFormat="1" ht="19.5" customHeight="1">
      <c r="A177" s="32"/>
      <c r="B177" s="33"/>
      <c r="C177" s="34"/>
      <c r="D177" s="35"/>
      <c r="E177" s="35"/>
      <c r="F177" s="35"/>
      <c r="G177" s="35"/>
    </row>
    <row r="178" spans="1:7" s="4" customFormat="1" ht="19.5" customHeight="1">
      <c r="A178" s="210" t="s">
        <v>123</v>
      </c>
      <c r="B178" s="211"/>
      <c r="C178" s="211"/>
      <c r="D178" s="211"/>
      <c r="E178" s="211"/>
      <c r="F178" s="211"/>
      <c r="G178" s="211"/>
    </row>
    <row r="179" spans="1:7" s="4" customFormat="1" ht="19.5" customHeight="1" thickBot="1">
      <c r="A179" s="36"/>
      <c r="B179" s="21"/>
      <c r="C179" s="22"/>
      <c r="D179" s="22"/>
      <c r="E179" s="22"/>
      <c r="F179" s="22"/>
      <c r="G179" s="22"/>
    </row>
    <row r="180" spans="1:7" s="4" customFormat="1" ht="15.75" customHeight="1" thickBot="1">
      <c r="A180" s="198" t="s">
        <v>16</v>
      </c>
      <c r="B180" s="200" t="s">
        <v>0</v>
      </c>
      <c r="C180" s="202" t="s">
        <v>19</v>
      </c>
      <c r="D180" s="204" t="s">
        <v>17</v>
      </c>
      <c r="E180" s="205"/>
      <c r="F180" s="205"/>
      <c r="G180" s="206" t="s">
        <v>18</v>
      </c>
    </row>
    <row r="181" spans="1:7" s="4" customFormat="1" ht="30" customHeight="1" thickBot="1">
      <c r="A181" s="199"/>
      <c r="B181" s="201"/>
      <c r="C181" s="203"/>
      <c r="D181" s="37" t="s">
        <v>4</v>
      </c>
      <c r="E181" s="38" t="s">
        <v>5</v>
      </c>
      <c r="F181" s="39" t="s">
        <v>6</v>
      </c>
      <c r="G181" s="207"/>
    </row>
    <row r="182" spans="1:7" s="3" customFormat="1" ht="15">
      <c r="A182" s="92">
        <v>193</v>
      </c>
      <c r="B182" s="53" t="s">
        <v>13</v>
      </c>
      <c r="C182" s="25" t="s">
        <v>111</v>
      </c>
      <c r="D182" s="25">
        <v>6.66</v>
      </c>
      <c r="E182" s="25">
        <v>5.94</v>
      </c>
      <c r="F182" s="25">
        <v>31.59</v>
      </c>
      <c r="G182" s="25">
        <v>225</v>
      </c>
    </row>
    <row r="183" spans="1:7" s="4" customFormat="1" ht="16.5" thickBot="1">
      <c r="A183" s="109" t="s">
        <v>63</v>
      </c>
      <c r="B183" s="46" t="s">
        <v>62</v>
      </c>
      <c r="C183" s="28">
        <v>75</v>
      </c>
      <c r="D183" s="29">
        <v>5.85</v>
      </c>
      <c r="E183" s="29">
        <v>4.35</v>
      </c>
      <c r="F183" s="29">
        <v>38.25</v>
      </c>
      <c r="G183" s="29">
        <v>218.25</v>
      </c>
    </row>
    <row r="184" spans="1:7" s="4" customFormat="1" ht="15.75">
      <c r="A184" s="107" t="s">
        <v>55</v>
      </c>
      <c r="B184" s="46" t="s">
        <v>40</v>
      </c>
      <c r="C184" s="28">
        <v>200</v>
      </c>
      <c r="D184" s="28">
        <v>3.1</v>
      </c>
      <c r="E184" s="28">
        <v>3.2</v>
      </c>
      <c r="F184" s="28">
        <v>19.4</v>
      </c>
      <c r="G184" s="28">
        <v>115</v>
      </c>
    </row>
    <row r="185" spans="1:7" s="4" customFormat="1" ht="15.75">
      <c r="A185" s="26">
        <v>4.1</v>
      </c>
      <c r="B185" s="46" t="s">
        <v>14</v>
      </c>
      <c r="C185" s="28">
        <v>10</v>
      </c>
      <c r="D185" s="28">
        <v>2.7</v>
      </c>
      <c r="E185" s="28">
        <v>2.65</v>
      </c>
      <c r="F185" s="28">
        <v>0</v>
      </c>
      <c r="G185" s="28">
        <v>34.65</v>
      </c>
    </row>
    <row r="186" spans="1:7" s="3" customFormat="1" ht="30.75" thickBot="1">
      <c r="A186" s="118">
        <v>1.04</v>
      </c>
      <c r="B186" s="138" t="s">
        <v>97</v>
      </c>
      <c r="C186" s="119">
        <v>45</v>
      </c>
      <c r="D186" s="119">
        <v>3.37</v>
      </c>
      <c r="E186" s="119">
        <v>0.45</v>
      </c>
      <c r="F186" s="119">
        <v>21.6</v>
      </c>
      <c r="G186" s="119">
        <v>103.95</v>
      </c>
    </row>
    <row r="187" spans="1:7" s="4" customFormat="1" ht="16.5" thickBot="1">
      <c r="A187" s="196" t="s">
        <v>22</v>
      </c>
      <c r="B187" s="197"/>
      <c r="C187" s="30">
        <f>180+5+C183+C184+C185+C186</f>
        <v>515</v>
      </c>
      <c r="D187" s="31">
        <f>SUM(D182:D186)</f>
        <v>21.68</v>
      </c>
      <c r="E187" s="31">
        <f>SUM(E182:E186)</f>
        <v>16.589999999999996</v>
      </c>
      <c r="F187" s="31">
        <f>SUM(F182:F186)</f>
        <v>110.84</v>
      </c>
      <c r="G187" s="31">
        <f>SUM(G182:G186)</f>
        <v>696.85</v>
      </c>
    </row>
    <row r="188" spans="1:7" s="4" customFormat="1" ht="19.5" customHeight="1" thickBot="1">
      <c r="A188" s="94"/>
      <c r="B188" s="82"/>
      <c r="C188" s="83"/>
      <c r="D188" s="95"/>
      <c r="E188" s="95"/>
      <c r="F188" s="95"/>
      <c r="G188" s="95"/>
    </row>
    <row r="189" spans="1:7" s="4" customFormat="1" ht="15.75" customHeight="1" thickBot="1">
      <c r="A189" s="198" t="s">
        <v>16</v>
      </c>
      <c r="B189" s="200" t="s">
        <v>9</v>
      </c>
      <c r="C189" s="202" t="s">
        <v>19</v>
      </c>
      <c r="D189" s="204" t="s">
        <v>17</v>
      </c>
      <c r="E189" s="205"/>
      <c r="F189" s="205"/>
      <c r="G189" s="206" t="s">
        <v>18</v>
      </c>
    </row>
    <row r="190" spans="1:7" s="4" customFormat="1" ht="30" customHeight="1" thickBot="1">
      <c r="A190" s="199"/>
      <c r="B190" s="201"/>
      <c r="C190" s="203"/>
      <c r="D190" s="37" t="s">
        <v>4</v>
      </c>
      <c r="E190" s="38" t="s">
        <v>5</v>
      </c>
      <c r="F190" s="39" t="s">
        <v>6</v>
      </c>
      <c r="G190" s="207"/>
    </row>
    <row r="191" spans="1:7" s="4" customFormat="1" ht="21" customHeight="1" thickBot="1">
      <c r="A191" s="173">
        <v>42</v>
      </c>
      <c r="B191" s="175" t="s">
        <v>129</v>
      </c>
      <c r="C191" s="174">
        <v>60</v>
      </c>
      <c r="D191" s="163">
        <v>0.75</v>
      </c>
      <c r="E191" s="176">
        <v>1.35</v>
      </c>
      <c r="F191" s="163">
        <v>4.35</v>
      </c>
      <c r="G191" s="177">
        <v>33</v>
      </c>
    </row>
    <row r="192" spans="1:7" ht="15">
      <c r="A192" s="92">
        <v>61</v>
      </c>
      <c r="B192" s="136" t="s">
        <v>86</v>
      </c>
      <c r="C192" s="63">
        <v>200</v>
      </c>
      <c r="D192" s="45">
        <v>2.1</v>
      </c>
      <c r="E192" s="45">
        <v>2.1</v>
      </c>
      <c r="F192" s="45">
        <v>15.5</v>
      </c>
      <c r="G192" s="45">
        <v>90</v>
      </c>
    </row>
    <row r="193" spans="1:7" s="3" customFormat="1" ht="15">
      <c r="A193" s="109" t="s">
        <v>153</v>
      </c>
      <c r="B193" s="124" t="s">
        <v>108</v>
      </c>
      <c r="C193" s="28">
        <v>90</v>
      </c>
      <c r="D193" s="28">
        <v>16.3</v>
      </c>
      <c r="E193" s="28">
        <v>17.5</v>
      </c>
      <c r="F193" s="28">
        <v>3.7</v>
      </c>
      <c r="G193" s="28">
        <v>240</v>
      </c>
    </row>
    <row r="194" spans="1:7" s="3" customFormat="1" ht="15">
      <c r="A194" s="109" t="s">
        <v>60</v>
      </c>
      <c r="B194" s="124" t="s">
        <v>152</v>
      </c>
      <c r="C194" s="28" t="s">
        <v>20</v>
      </c>
      <c r="D194" s="28">
        <v>5.5</v>
      </c>
      <c r="E194" s="28">
        <v>4.2</v>
      </c>
      <c r="F194" s="28">
        <v>33.3</v>
      </c>
      <c r="G194" s="28">
        <v>196</v>
      </c>
    </row>
    <row r="195" spans="1:7" s="3" customFormat="1" ht="15">
      <c r="A195" s="109" t="s">
        <v>59</v>
      </c>
      <c r="B195" s="124" t="s">
        <v>10</v>
      </c>
      <c r="C195" s="28">
        <v>200</v>
      </c>
      <c r="D195" s="28">
        <v>0.1</v>
      </c>
      <c r="E195" s="28">
        <v>0</v>
      </c>
      <c r="F195" s="28">
        <v>9.1</v>
      </c>
      <c r="G195" s="28">
        <v>35</v>
      </c>
    </row>
    <row r="196" spans="1:7" s="3" customFormat="1" ht="30.75" thickBot="1">
      <c r="A196" s="118">
        <v>1.04</v>
      </c>
      <c r="B196" s="138" t="s">
        <v>97</v>
      </c>
      <c r="C196" s="29">
        <v>80</v>
      </c>
      <c r="D196" s="29">
        <v>6.4</v>
      </c>
      <c r="E196" s="29">
        <v>0.8</v>
      </c>
      <c r="F196" s="29">
        <v>44</v>
      </c>
      <c r="G196" s="29">
        <v>208</v>
      </c>
    </row>
    <row r="197" spans="1:7" s="3" customFormat="1" ht="16.5" thickBot="1">
      <c r="A197" s="196" t="s">
        <v>23</v>
      </c>
      <c r="B197" s="197"/>
      <c r="C197" s="30">
        <f>C191+C192+C193+150+5+C195+C196</f>
        <v>785</v>
      </c>
      <c r="D197" s="31">
        <f>D191+D192+D193+D194+D195+D196</f>
        <v>31.150000000000006</v>
      </c>
      <c r="E197" s="31">
        <f>E191+E192+E193+E194+E195+E196</f>
        <v>25.95</v>
      </c>
      <c r="F197" s="31">
        <f>F191+F192+F193+F194+F195+F196</f>
        <v>109.94999999999999</v>
      </c>
      <c r="G197" s="31">
        <f>G191+G192+G193+G194+G195+G196</f>
        <v>802</v>
      </c>
    </row>
    <row r="198" spans="1:7" s="4" customFormat="1" ht="16.5" thickBot="1">
      <c r="A198" s="196" t="s">
        <v>36</v>
      </c>
      <c r="B198" s="197"/>
      <c r="C198" s="30">
        <f>C187+C197</f>
        <v>1300</v>
      </c>
      <c r="D198" s="30">
        <f>D187+D197</f>
        <v>52.830000000000005</v>
      </c>
      <c r="E198" s="30">
        <f>E187+E197</f>
        <v>42.53999999999999</v>
      </c>
      <c r="F198" s="30">
        <f>F187+F197</f>
        <v>220.79</v>
      </c>
      <c r="G198" s="30">
        <f>G187+G197</f>
        <v>1498.85</v>
      </c>
    </row>
    <row r="199" spans="1:7" s="4" customFormat="1" ht="75" customHeight="1">
      <c r="A199" s="222" t="s">
        <v>33</v>
      </c>
      <c r="B199" s="222"/>
      <c r="C199" s="222"/>
      <c r="D199" s="222"/>
      <c r="E199" s="222"/>
      <c r="F199" s="222"/>
      <c r="G199" s="222"/>
    </row>
    <row r="200" spans="1:7" s="4" customFormat="1" ht="21">
      <c r="A200" s="157"/>
      <c r="B200" s="212" t="s">
        <v>119</v>
      </c>
      <c r="C200" s="212"/>
      <c r="D200" s="212"/>
      <c r="E200" s="212"/>
      <c r="F200" s="212"/>
      <c r="G200" s="212"/>
    </row>
    <row r="201" spans="1:7" s="4" customFormat="1" ht="15.75">
      <c r="A201" s="157"/>
      <c r="B201" s="195" t="s">
        <v>156</v>
      </c>
      <c r="C201" s="42"/>
      <c r="D201" s="42"/>
      <c r="E201" s="42"/>
      <c r="F201" s="42"/>
      <c r="G201" s="42"/>
    </row>
    <row r="202" spans="1:7" s="4" customFormat="1" ht="20.25" customHeight="1">
      <c r="A202" s="208" t="s">
        <v>147</v>
      </c>
      <c r="B202" s="208"/>
      <c r="C202" s="208"/>
      <c r="D202" s="208"/>
      <c r="E202" s="208"/>
      <c r="F202" s="208"/>
      <c r="G202" s="208"/>
    </row>
    <row r="203" spans="1:7" s="4" customFormat="1" ht="21.75" thickBot="1">
      <c r="A203" s="152"/>
      <c r="B203" s="148"/>
      <c r="C203" s="148"/>
      <c r="D203" s="148"/>
      <c r="E203" s="148"/>
      <c r="F203" s="148"/>
      <c r="G203" s="148"/>
    </row>
    <row r="204" spans="1:7" s="4" customFormat="1" ht="16.5" thickBot="1">
      <c r="A204" s="223" t="s">
        <v>16</v>
      </c>
      <c r="B204" s="218" t="s">
        <v>0</v>
      </c>
      <c r="C204" s="202" t="s">
        <v>19</v>
      </c>
      <c r="D204" s="204" t="s">
        <v>17</v>
      </c>
      <c r="E204" s="220"/>
      <c r="F204" s="221"/>
      <c r="G204" s="231" t="s">
        <v>18</v>
      </c>
    </row>
    <row r="205" spans="1:7" s="4" customFormat="1" ht="30.75" thickBot="1">
      <c r="A205" s="224"/>
      <c r="B205" s="219"/>
      <c r="C205" s="203"/>
      <c r="D205" s="37" t="s">
        <v>4</v>
      </c>
      <c r="E205" s="38" t="s">
        <v>5</v>
      </c>
      <c r="F205" s="39" t="s">
        <v>6</v>
      </c>
      <c r="G205" s="232"/>
    </row>
    <row r="206" spans="1:7" s="4" customFormat="1" ht="15.75">
      <c r="A206" s="92">
        <v>193</v>
      </c>
      <c r="B206" s="146" t="s">
        <v>13</v>
      </c>
      <c r="C206" s="25" t="s">
        <v>25</v>
      </c>
      <c r="D206" s="25">
        <v>7.4</v>
      </c>
      <c r="E206" s="25">
        <v>8.8</v>
      </c>
      <c r="F206" s="25">
        <v>35.1</v>
      </c>
      <c r="G206" s="25">
        <v>250</v>
      </c>
    </row>
    <row r="207" spans="1:7" s="4" customFormat="1" ht="16.5" thickBot="1">
      <c r="A207" s="109" t="s">
        <v>63</v>
      </c>
      <c r="B207" s="143" t="s">
        <v>62</v>
      </c>
      <c r="C207" s="130">
        <v>75</v>
      </c>
      <c r="D207" s="29">
        <v>5.85</v>
      </c>
      <c r="E207" s="29">
        <v>4.35</v>
      </c>
      <c r="F207" s="29">
        <v>38.25</v>
      </c>
      <c r="G207" s="29">
        <v>218.25</v>
      </c>
    </row>
    <row r="208" spans="1:7" s="4" customFormat="1" ht="15.75">
      <c r="A208" s="107" t="s">
        <v>55</v>
      </c>
      <c r="B208" s="143" t="s">
        <v>40</v>
      </c>
      <c r="C208" s="130">
        <v>200</v>
      </c>
      <c r="D208" s="130">
        <v>3.1</v>
      </c>
      <c r="E208" s="130">
        <v>3.2</v>
      </c>
      <c r="F208" s="130">
        <v>19.4</v>
      </c>
      <c r="G208" s="130">
        <v>115</v>
      </c>
    </row>
    <row r="209" spans="1:7" s="4" customFormat="1" ht="15.75">
      <c r="A209" s="107" t="s">
        <v>170</v>
      </c>
      <c r="B209" s="143" t="s">
        <v>131</v>
      </c>
      <c r="C209" s="130">
        <v>20</v>
      </c>
      <c r="D209" s="130"/>
      <c r="E209" s="130"/>
      <c r="F209" s="130">
        <v>13</v>
      </c>
      <c r="G209" s="130">
        <v>52</v>
      </c>
    </row>
    <row r="210" spans="1:7" s="4" customFormat="1" ht="15.75">
      <c r="A210" s="26">
        <v>4.1</v>
      </c>
      <c r="B210" s="143" t="s">
        <v>14</v>
      </c>
      <c r="C210" s="130">
        <v>10</v>
      </c>
      <c r="D210" s="130">
        <v>2.7</v>
      </c>
      <c r="E210" s="130">
        <v>2.65</v>
      </c>
      <c r="F210" s="130">
        <v>0</v>
      </c>
      <c r="G210" s="130">
        <v>34.65</v>
      </c>
    </row>
    <row r="211" spans="1:7" s="4" customFormat="1" ht="30.75" thickBot="1">
      <c r="A211" s="118">
        <v>1.04</v>
      </c>
      <c r="B211" s="138" t="s">
        <v>97</v>
      </c>
      <c r="C211" s="119">
        <v>45</v>
      </c>
      <c r="D211" s="119">
        <v>3.37</v>
      </c>
      <c r="E211" s="119">
        <v>0.45</v>
      </c>
      <c r="F211" s="119">
        <v>21.6</v>
      </c>
      <c r="G211" s="119">
        <v>103.95</v>
      </c>
    </row>
    <row r="212" spans="1:7" s="4" customFormat="1" ht="16.5" thickBot="1">
      <c r="A212" s="196" t="s">
        <v>22</v>
      </c>
      <c r="B212" s="197"/>
      <c r="C212" s="30">
        <f>200+5+C207+C208+C211+C210+C209</f>
        <v>555</v>
      </c>
      <c r="D212" s="31">
        <f>D206+D207+D208+D209+D210+D211</f>
        <v>22.42</v>
      </c>
      <c r="E212" s="31">
        <f>E206+E207+E208+E209+E210+E211</f>
        <v>19.45</v>
      </c>
      <c r="F212" s="31">
        <f>F206+F207+F208+F209+F210+F211</f>
        <v>127.35</v>
      </c>
      <c r="G212" s="31">
        <f>G206+G207+G208+G209+G210+G211</f>
        <v>773.85</v>
      </c>
    </row>
    <row r="213" spans="1:7" s="4" customFormat="1" ht="15.75">
      <c r="A213" s="157"/>
      <c r="B213" s="102"/>
      <c r="C213" s="42"/>
      <c r="D213" s="42"/>
      <c r="E213" s="42"/>
      <c r="F213" s="42"/>
      <c r="G213" s="42"/>
    </row>
    <row r="214" spans="1:7" s="4" customFormat="1" ht="21">
      <c r="A214" s="210" t="s">
        <v>141</v>
      </c>
      <c r="B214" s="211"/>
      <c r="C214" s="211"/>
      <c r="D214" s="211"/>
      <c r="E214" s="211"/>
      <c r="F214" s="211"/>
      <c r="G214" s="211"/>
    </row>
    <row r="215" spans="1:7" s="4" customFormat="1" ht="21.75" thickBot="1">
      <c r="A215" s="152"/>
      <c r="B215" s="21"/>
      <c r="C215" s="153"/>
      <c r="D215" s="153"/>
      <c r="E215" s="153"/>
      <c r="F215" s="153"/>
      <c r="G215" s="153"/>
    </row>
    <row r="216" spans="1:7" s="4" customFormat="1" ht="16.5" customHeight="1" thickBot="1">
      <c r="A216" s="198" t="s">
        <v>16</v>
      </c>
      <c r="B216" s="200" t="s">
        <v>0</v>
      </c>
      <c r="C216" s="202" t="s">
        <v>19</v>
      </c>
      <c r="D216" s="204" t="s">
        <v>17</v>
      </c>
      <c r="E216" s="205"/>
      <c r="F216" s="205"/>
      <c r="G216" s="206" t="s">
        <v>18</v>
      </c>
    </row>
    <row r="217" spans="1:7" s="4" customFormat="1" ht="30.75" thickBot="1">
      <c r="A217" s="199"/>
      <c r="B217" s="201"/>
      <c r="C217" s="203"/>
      <c r="D217" s="37" t="s">
        <v>4</v>
      </c>
      <c r="E217" s="38" t="s">
        <v>5</v>
      </c>
      <c r="F217" s="39" t="s">
        <v>6</v>
      </c>
      <c r="G217" s="207"/>
    </row>
    <row r="218" spans="1:7" s="4" customFormat="1" ht="15.75">
      <c r="A218" s="92">
        <v>193</v>
      </c>
      <c r="B218" s="146" t="s">
        <v>13</v>
      </c>
      <c r="C218" s="25" t="s">
        <v>25</v>
      </c>
      <c r="D218" s="25">
        <v>7.4</v>
      </c>
      <c r="E218" s="25">
        <v>8.8</v>
      </c>
      <c r="F218" s="25">
        <v>35.1</v>
      </c>
      <c r="G218" s="25">
        <v>250</v>
      </c>
    </row>
    <row r="219" spans="1:7" s="4" customFormat="1" ht="16.5" thickBot="1">
      <c r="A219" s="109" t="s">
        <v>63</v>
      </c>
      <c r="B219" s="143" t="s">
        <v>62</v>
      </c>
      <c r="C219" s="130">
        <v>75</v>
      </c>
      <c r="D219" s="29">
        <v>5.85</v>
      </c>
      <c r="E219" s="29">
        <v>4.35</v>
      </c>
      <c r="F219" s="29">
        <v>38.25</v>
      </c>
      <c r="G219" s="29">
        <v>218.25</v>
      </c>
    </row>
    <row r="220" spans="1:7" s="4" customFormat="1" ht="15.75">
      <c r="A220" s="107" t="s">
        <v>55</v>
      </c>
      <c r="B220" s="143" t="s">
        <v>131</v>
      </c>
      <c r="C220" s="130">
        <v>20</v>
      </c>
      <c r="D220" s="130"/>
      <c r="E220" s="130"/>
      <c r="F220" s="130">
        <v>13</v>
      </c>
      <c r="G220" s="130">
        <v>52</v>
      </c>
    </row>
    <row r="221" spans="1:7" s="4" customFormat="1" ht="15.75">
      <c r="A221" s="107" t="s">
        <v>170</v>
      </c>
      <c r="B221" s="143" t="s">
        <v>40</v>
      </c>
      <c r="C221" s="130">
        <v>200</v>
      </c>
      <c r="D221" s="130">
        <v>3.1</v>
      </c>
      <c r="E221" s="130">
        <v>3.2</v>
      </c>
      <c r="F221" s="130">
        <v>19.4</v>
      </c>
      <c r="G221" s="130">
        <v>115</v>
      </c>
    </row>
    <row r="222" spans="1:7" s="4" customFormat="1" ht="15.75">
      <c r="A222" s="26">
        <v>4.1</v>
      </c>
      <c r="B222" s="143" t="s">
        <v>14</v>
      </c>
      <c r="C222" s="130">
        <v>10</v>
      </c>
      <c r="D222" s="130">
        <v>2.7</v>
      </c>
      <c r="E222" s="130">
        <v>2.65</v>
      </c>
      <c r="F222" s="130">
        <v>0</v>
      </c>
      <c r="G222" s="130">
        <v>34.65</v>
      </c>
    </row>
    <row r="223" spans="1:7" s="4" customFormat="1" ht="30.75" thickBot="1">
      <c r="A223" s="118">
        <v>1.04</v>
      </c>
      <c r="B223" s="138" t="s">
        <v>97</v>
      </c>
      <c r="C223" s="119">
        <v>45</v>
      </c>
      <c r="D223" s="119">
        <v>3.37</v>
      </c>
      <c r="E223" s="119">
        <v>0.45</v>
      </c>
      <c r="F223" s="119">
        <v>21.6</v>
      </c>
      <c r="G223" s="119">
        <v>103.95</v>
      </c>
    </row>
    <row r="224" spans="1:7" s="4" customFormat="1" ht="16.5" thickBot="1">
      <c r="A224" s="196" t="s">
        <v>22</v>
      </c>
      <c r="B224" s="197"/>
      <c r="C224" s="30">
        <f>200+5+C219+C221+C223+C222+C220</f>
        <v>555</v>
      </c>
      <c r="D224" s="31">
        <f>SUM(D218:D223)</f>
        <v>22.42</v>
      </c>
      <c r="E224" s="31">
        <f>SUM(E218:E223)</f>
        <v>19.45</v>
      </c>
      <c r="F224" s="31">
        <f>SUM(F218:F223)</f>
        <v>127.35</v>
      </c>
      <c r="G224" s="31">
        <f>SUM(G218:G223)</f>
        <v>773.85</v>
      </c>
    </row>
    <row r="225" spans="1:7" s="4" customFormat="1" ht="16.5" thickBot="1">
      <c r="A225" s="94"/>
      <c r="B225" s="82"/>
      <c r="C225" s="83"/>
      <c r="D225" s="95"/>
      <c r="E225" s="95"/>
      <c r="F225" s="95"/>
      <c r="G225" s="95"/>
    </row>
    <row r="226" spans="1:7" s="4" customFormat="1" ht="16.5" customHeight="1" thickBot="1">
      <c r="A226" s="198" t="s">
        <v>16</v>
      </c>
      <c r="B226" s="200" t="s">
        <v>9</v>
      </c>
      <c r="C226" s="202" t="s">
        <v>19</v>
      </c>
      <c r="D226" s="204" t="s">
        <v>17</v>
      </c>
      <c r="E226" s="205"/>
      <c r="F226" s="205"/>
      <c r="G226" s="206" t="s">
        <v>18</v>
      </c>
    </row>
    <row r="227" spans="1:7" s="4" customFormat="1" ht="30.75" thickBot="1">
      <c r="A227" s="199"/>
      <c r="B227" s="201"/>
      <c r="C227" s="203"/>
      <c r="D227" s="37" t="s">
        <v>4</v>
      </c>
      <c r="E227" s="38" t="s">
        <v>5</v>
      </c>
      <c r="F227" s="39" t="s">
        <v>6</v>
      </c>
      <c r="G227" s="207"/>
    </row>
    <row r="228" spans="1:7" s="4" customFormat="1" ht="16.5" thickBot="1">
      <c r="A228" s="173">
        <v>42</v>
      </c>
      <c r="B228" s="175" t="s">
        <v>129</v>
      </c>
      <c r="C228" s="174">
        <v>40</v>
      </c>
      <c r="D228" s="163">
        <v>0.5</v>
      </c>
      <c r="E228" s="176">
        <v>0.9</v>
      </c>
      <c r="F228" s="163">
        <v>2.9</v>
      </c>
      <c r="G228" s="177">
        <v>22</v>
      </c>
    </row>
    <row r="229" spans="1:7" s="4" customFormat="1" ht="15.75">
      <c r="A229" s="92">
        <v>61</v>
      </c>
      <c r="B229" s="136" t="s">
        <v>86</v>
      </c>
      <c r="C229" s="134">
        <v>250</v>
      </c>
      <c r="D229" s="45">
        <v>2.6</v>
      </c>
      <c r="E229" s="45">
        <v>2.5</v>
      </c>
      <c r="F229" s="45">
        <v>19.3</v>
      </c>
      <c r="G229" s="45">
        <v>112</v>
      </c>
    </row>
    <row r="230" spans="1:7" s="4" customFormat="1" ht="15.75">
      <c r="A230" s="109" t="s">
        <v>153</v>
      </c>
      <c r="B230" s="143" t="s">
        <v>108</v>
      </c>
      <c r="C230" s="130">
        <v>90</v>
      </c>
      <c r="D230" s="130">
        <v>16.3</v>
      </c>
      <c r="E230" s="130">
        <v>17.5</v>
      </c>
      <c r="F230" s="130">
        <v>3.7</v>
      </c>
      <c r="G230" s="130">
        <v>240</v>
      </c>
    </row>
    <row r="231" spans="1:7" s="4" customFormat="1" ht="15.75">
      <c r="A231" s="109" t="s">
        <v>60</v>
      </c>
      <c r="B231" s="143" t="s">
        <v>109</v>
      </c>
      <c r="C231" s="130" t="s">
        <v>130</v>
      </c>
      <c r="D231" s="130">
        <v>6.6</v>
      </c>
      <c r="E231" s="130">
        <v>5.04</v>
      </c>
      <c r="F231" s="130">
        <v>39.96</v>
      </c>
      <c r="G231" s="130">
        <v>235.2</v>
      </c>
    </row>
    <row r="232" spans="1:7" s="4" customFormat="1" ht="15.75">
      <c r="A232" s="109" t="s">
        <v>59</v>
      </c>
      <c r="B232" s="143" t="s">
        <v>10</v>
      </c>
      <c r="C232" s="130">
        <v>200</v>
      </c>
      <c r="D232" s="130">
        <v>0.1</v>
      </c>
      <c r="E232" s="130">
        <v>0</v>
      </c>
      <c r="F232" s="130">
        <v>9.1</v>
      </c>
      <c r="G232" s="130">
        <v>35</v>
      </c>
    </row>
    <row r="233" spans="1:7" s="4" customFormat="1" ht="30.75" thickBot="1">
      <c r="A233" s="118">
        <v>1.04</v>
      </c>
      <c r="B233" s="138" t="s">
        <v>97</v>
      </c>
      <c r="C233" s="29">
        <v>80</v>
      </c>
      <c r="D233" s="29">
        <v>6.4</v>
      </c>
      <c r="E233" s="29">
        <v>0.8</v>
      </c>
      <c r="F233" s="29">
        <v>44</v>
      </c>
      <c r="G233" s="29">
        <v>208</v>
      </c>
    </row>
    <row r="234" spans="1:7" s="4" customFormat="1" ht="16.5" thickBot="1">
      <c r="A234" s="196" t="s">
        <v>23</v>
      </c>
      <c r="B234" s="197"/>
      <c r="C234" s="30">
        <f>C228+C229+C230+180+5+C232+C233</f>
        <v>845</v>
      </c>
      <c r="D234" s="31">
        <f>D228+D229+D230+D231+D232+D233</f>
        <v>32.5</v>
      </c>
      <c r="E234" s="31">
        <f>E228+E229+E230+E231+E232+E233</f>
        <v>26.74</v>
      </c>
      <c r="F234" s="31">
        <f>F228+F229+F230+F231+F232+F233</f>
        <v>118.96</v>
      </c>
      <c r="G234" s="31">
        <f>G228+G229+G230+G231+G232+G233</f>
        <v>852.2</v>
      </c>
    </row>
    <row r="235" spans="1:7" s="4" customFormat="1" ht="16.5" thickBot="1">
      <c r="A235" s="196" t="s">
        <v>36</v>
      </c>
      <c r="B235" s="197"/>
      <c r="C235" s="30">
        <f>C224+C234</f>
        <v>1400</v>
      </c>
      <c r="D235" s="30">
        <f>D224+D234</f>
        <v>54.92</v>
      </c>
      <c r="E235" s="30">
        <f>E224+E234</f>
        <v>46.19</v>
      </c>
      <c r="F235" s="30">
        <f>F224+F234</f>
        <v>246.31</v>
      </c>
      <c r="G235" s="30">
        <f>G224+G234</f>
        <v>1626.0500000000002</v>
      </c>
    </row>
    <row r="236" spans="1:7" s="4" customFormat="1" ht="19.5" customHeight="1">
      <c r="A236" s="51"/>
      <c r="B236" s="33"/>
      <c r="C236" s="54"/>
      <c r="D236" s="54"/>
      <c r="E236" s="54"/>
      <c r="F236" s="54"/>
      <c r="G236" s="66"/>
    </row>
    <row r="237" spans="1:7" s="4" customFormat="1" ht="19.5" customHeight="1">
      <c r="A237" s="208" t="s">
        <v>12</v>
      </c>
      <c r="B237" s="208"/>
      <c r="C237" s="208"/>
      <c r="D237" s="208"/>
      <c r="E237" s="208"/>
      <c r="F237" s="208"/>
      <c r="G237" s="208"/>
    </row>
    <row r="238" spans="1:7" ht="19.5" customHeight="1" thickBot="1">
      <c r="A238" s="51"/>
      <c r="B238" s="33"/>
      <c r="C238" s="54"/>
      <c r="D238" s="54"/>
      <c r="E238" s="54"/>
      <c r="F238" s="54"/>
      <c r="G238" s="66"/>
    </row>
    <row r="239" spans="1:7" s="4" customFormat="1" ht="15.75" customHeight="1" thickBot="1">
      <c r="A239" s="198" t="s">
        <v>16</v>
      </c>
      <c r="B239" s="200" t="s">
        <v>12</v>
      </c>
      <c r="C239" s="202" t="s">
        <v>19</v>
      </c>
      <c r="D239" s="204" t="s">
        <v>17</v>
      </c>
      <c r="E239" s="205"/>
      <c r="F239" s="205"/>
      <c r="G239" s="206" t="s">
        <v>18</v>
      </c>
    </row>
    <row r="240" spans="1:7" s="4" customFormat="1" ht="30" customHeight="1" thickBot="1">
      <c r="A240" s="199"/>
      <c r="B240" s="201"/>
      <c r="C240" s="203"/>
      <c r="D240" s="37" t="s">
        <v>4</v>
      </c>
      <c r="E240" s="38" t="s">
        <v>5</v>
      </c>
      <c r="F240" s="39" t="s">
        <v>6</v>
      </c>
      <c r="G240" s="207"/>
    </row>
    <row r="241" spans="1:7" s="3" customFormat="1" ht="15">
      <c r="A241" s="109" t="s">
        <v>153</v>
      </c>
      <c r="B241" s="143" t="s">
        <v>108</v>
      </c>
      <c r="C241" s="28">
        <v>90</v>
      </c>
      <c r="D241" s="28">
        <v>16.3</v>
      </c>
      <c r="E241" s="28">
        <v>17.5</v>
      </c>
      <c r="F241" s="28">
        <v>3.7</v>
      </c>
      <c r="G241" s="28">
        <v>240</v>
      </c>
    </row>
    <row r="242" spans="1:7" s="3" customFormat="1" ht="15">
      <c r="A242" s="109" t="s">
        <v>60</v>
      </c>
      <c r="B242" s="143" t="s">
        <v>74</v>
      </c>
      <c r="C242" s="28" t="s">
        <v>130</v>
      </c>
      <c r="D242" s="28">
        <v>6.6</v>
      </c>
      <c r="E242" s="28">
        <v>4.7</v>
      </c>
      <c r="F242" s="28">
        <v>39.4</v>
      </c>
      <c r="G242" s="28">
        <v>230</v>
      </c>
    </row>
    <row r="243" spans="1:7" s="3" customFormat="1" ht="15">
      <c r="A243" s="109" t="s">
        <v>63</v>
      </c>
      <c r="B243" s="143" t="s">
        <v>62</v>
      </c>
      <c r="C243" s="28">
        <v>75</v>
      </c>
      <c r="D243" s="28">
        <v>5.85</v>
      </c>
      <c r="E243" s="28">
        <v>4.35</v>
      </c>
      <c r="F243" s="28">
        <v>38.25</v>
      </c>
      <c r="G243" s="28">
        <v>218.3</v>
      </c>
    </row>
    <row r="244" spans="1:7" s="3" customFormat="1" ht="30">
      <c r="A244" s="118">
        <v>1.04</v>
      </c>
      <c r="B244" s="138" t="s">
        <v>97</v>
      </c>
      <c r="C244" s="119">
        <v>45</v>
      </c>
      <c r="D244" s="119">
        <v>3.37</v>
      </c>
      <c r="E244" s="119">
        <v>0.45</v>
      </c>
      <c r="F244" s="119">
        <v>21.6</v>
      </c>
      <c r="G244" s="119">
        <v>103.95</v>
      </c>
    </row>
    <row r="245" spans="1:7" s="3" customFormat="1" ht="15.75" thickBot="1">
      <c r="A245" s="110" t="s">
        <v>59</v>
      </c>
      <c r="B245" s="144" t="s">
        <v>10</v>
      </c>
      <c r="C245" s="29">
        <v>200</v>
      </c>
      <c r="D245" s="29">
        <v>0.1</v>
      </c>
      <c r="E245" s="29">
        <v>0</v>
      </c>
      <c r="F245" s="29">
        <v>9.1</v>
      </c>
      <c r="G245" s="29">
        <v>35</v>
      </c>
    </row>
    <row r="246" spans="1:7" s="4" customFormat="1" ht="16.5" thickBot="1">
      <c r="A246" s="196" t="s">
        <v>24</v>
      </c>
      <c r="B246" s="197"/>
      <c r="C246" s="30">
        <f>C241+180+5+C243+C244+C245</f>
        <v>595</v>
      </c>
      <c r="D246" s="30">
        <f>D241+D242+D243+D244+D245</f>
        <v>32.22</v>
      </c>
      <c r="E246" s="30">
        <f>E241+E242+E243+E244+E245</f>
        <v>26.999999999999996</v>
      </c>
      <c r="F246" s="30">
        <f>F241+F242+F243+F244+F245</f>
        <v>112.04999999999998</v>
      </c>
      <c r="G246" s="30">
        <f>G241+G242+G243+G244+G245</f>
        <v>827.25</v>
      </c>
    </row>
    <row r="247" spans="1:7" s="4" customFormat="1" ht="15.75">
      <c r="A247" s="40"/>
      <c r="B247" s="102"/>
      <c r="C247" s="42"/>
      <c r="D247" s="42"/>
      <c r="E247" s="42"/>
      <c r="F247" s="42"/>
      <c r="G247" s="42"/>
    </row>
    <row r="248" spans="1:13" ht="103.5" customHeight="1">
      <c r="A248" s="222" t="s">
        <v>34</v>
      </c>
      <c r="B248" s="222"/>
      <c r="C248" s="222"/>
      <c r="D248" s="222"/>
      <c r="E248" s="222"/>
      <c r="F248" s="222"/>
      <c r="G248" s="222"/>
      <c r="L248" s="234"/>
      <c r="M248" s="234"/>
    </row>
    <row r="249" spans="1:13" ht="19.5" customHeight="1">
      <c r="A249" s="55"/>
      <c r="B249" s="212" t="s">
        <v>119</v>
      </c>
      <c r="C249" s="212"/>
      <c r="D249" s="212"/>
      <c r="E249" s="212"/>
      <c r="F249" s="212"/>
      <c r="G249" s="212"/>
      <c r="L249" s="6"/>
      <c r="M249" s="6"/>
    </row>
    <row r="250" spans="1:13" ht="19.5" customHeight="1">
      <c r="A250" s="67"/>
      <c r="B250" s="195" t="s">
        <v>137</v>
      </c>
      <c r="C250" s="99"/>
      <c r="D250" s="99"/>
      <c r="E250" s="99"/>
      <c r="F250" s="99"/>
      <c r="G250" s="99"/>
      <c r="L250" s="18"/>
      <c r="M250" s="18"/>
    </row>
    <row r="251" spans="1:13" ht="19.5" customHeight="1">
      <c r="A251" s="208" t="s">
        <v>150</v>
      </c>
      <c r="B251" s="208"/>
      <c r="C251" s="208"/>
      <c r="D251" s="208"/>
      <c r="E251" s="208"/>
      <c r="F251" s="208"/>
      <c r="G251" s="208"/>
      <c r="L251" s="18"/>
      <c r="M251" s="18"/>
    </row>
    <row r="252" spans="1:13" ht="19.5" customHeight="1" thickBot="1">
      <c r="A252" s="36"/>
      <c r="B252" s="74"/>
      <c r="C252" s="74"/>
      <c r="D252" s="74"/>
      <c r="E252" s="74"/>
      <c r="F252" s="74"/>
      <c r="G252" s="74"/>
      <c r="L252" s="18"/>
      <c r="M252" s="18"/>
    </row>
    <row r="253" spans="1:13" ht="15.75" customHeight="1" thickBot="1">
      <c r="A253" s="223" t="s">
        <v>16</v>
      </c>
      <c r="B253" s="218" t="s">
        <v>0</v>
      </c>
      <c r="C253" s="202" t="s">
        <v>19</v>
      </c>
      <c r="D253" s="204" t="s">
        <v>17</v>
      </c>
      <c r="E253" s="220"/>
      <c r="F253" s="221"/>
      <c r="G253" s="231" t="s">
        <v>18</v>
      </c>
      <c r="L253" s="18"/>
      <c r="M253" s="18"/>
    </row>
    <row r="254" spans="1:13" ht="30" customHeight="1" thickBot="1">
      <c r="A254" s="224"/>
      <c r="B254" s="219"/>
      <c r="C254" s="203"/>
      <c r="D254" s="37" t="s">
        <v>4</v>
      </c>
      <c r="E254" s="38" t="s">
        <v>5</v>
      </c>
      <c r="F254" s="39" t="s">
        <v>6</v>
      </c>
      <c r="G254" s="232"/>
      <c r="L254" s="5"/>
      <c r="M254" s="5"/>
    </row>
    <row r="255" spans="1:7" ht="15">
      <c r="A255" s="92">
        <v>138</v>
      </c>
      <c r="B255" s="44" t="s">
        <v>11</v>
      </c>
      <c r="C255" s="63" t="s">
        <v>20</v>
      </c>
      <c r="D255" s="25">
        <v>3.08</v>
      </c>
      <c r="E255" s="25">
        <v>4.91</v>
      </c>
      <c r="F255" s="25">
        <v>20</v>
      </c>
      <c r="G255" s="25">
        <v>138.33</v>
      </c>
    </row>
    <row r="256" spans="1:7" s="3" customFormat="1" ht="15">
      <c r="A256" s="109" t="s">
        <v>64</v>
      </c>
      <c r="B256" s="46" t="s">
        <v>49</v>
      </c>
      <c r="C256" s="28" t="s">
        <v>21</v>
      </c>
      <c r="D256" s="28">
        <v>5.76</v>
      </c>
      <c r="E256" s="28">
        <v>5.1</v>
      </c>
      <c r="F256" s="28">
        <v>5.1</v>
      </c>
      <c r="G256" s="28">
        <v>90.6</v>
      </c>
    </row>
    <row r="257" spans="1:7" s="3" customFormat="1" ht="15">
      <c r="A257" s="107" t="s">
        <v>57</v>
      </c>
      <c r="B257" s="27" t="s">
        <v>43</v>
      </c>
      <c r="C257" s="28">
        <v>200</v>
      </c>
      <c r="D257" s="28">
        <v>1.4</v>
      </c>
      <c r="E257" s="28">
        <v>1.1</v>
      </c>
      <c r="F257" s="28">
        <v>11.3</v>
      </c>
      <c r="G257" s="28">
        <v>59</v>
      </c>
    </row>
    <row r="258" spans="1:7" s="3" customFormat="1" ht="30">
      <c r="A258" s="118">
        <v>1.04</v>
      </c>
      <c r="B258" s="138" t="s">
        <v>97</v>
      </c>
      <c r="C258" s="119">
        <v>45</v>
      </c>
      <c r="D258" s="119">
        <v>3.37</v>
      </c>
      <c r="E258" s="119">
        <v>0.45</v>
      </c>
      <c r="F258" s="119">
        <v>21.6</v>
      </c>
      <c r="G258" s="119">
        <v>103.95</v>
      </c>
    </row>
    <row r="259" spans="1:7" s="3" customFormat="1" ht="15.75" thickBot="1">
      <c r="A259" s="105" t="s">
        <v>54</v>
      </c>
      <c r="B259" s="27" t="s">
        <v>38</v>
      </c>
      <c r="C259" s="29">
        <v>10</v>
      </c>
      <c r="D259" s="29">
        <v>0.1</v>
      </c>
      <c r="E259" s="29">
        <v>8.3</v>
      </c>
      <c r="F259" s="29">
        <v>0.1</v>
      </c>
      <c r="G259" s="29">
        <v>75</v>
      </c>
    </row>
    <row r="260" spans="1:7" s="4" customFormat="1" ht="16.5" thickBot="1">
      <c r="A260" s="196" t="s">
        <v>22</v>
      </c>
      <c r="B260" s="197"/>
      <c r="C260" s="30">
        <f>150+5+60+30+C257+C258+C259</f>
        <v>500</v>
      </c>
      <c r="D260" s="30">
        <f>SUM(D256:D259)</f>
        <v>10.63</v>
      </c>
      <c r="E260" s="30">
        <f>SUM(E255:E259)</f>
        <v>19.86</v>
      </c>
      <c r="F260" s="30">
        <f>SUM(F255:F259)</f>
        <v>58.10000000000001</v>
      </c>
      <c r="G260" s="30">
        <f>SUM(G255:G259)</f>
        <v>466.88</v>
      </c>
    </row>
    <row r="261" spans="1:7" s="4" customFormat="1" ht="19.5" customHeight="1">
      <c r="A261" s="32"/>
      <c r="B261" s="33"/>
      <c r="C261" s="34"/>
      <c r="D261" s="35"/>
      <c r="E261" s="35"/>
      <c r="F261" s="35"/>
      <c r="G261" s="35"/>
    </row>
    <row r="262" spans="1:7" s="4" customFormat="1" ht="19.5" customHeight="1">
      <c r="A262" s="210" t="s">
        <v>123</v>
      </c>
      <c r="B262" s="211"/>
      <c r="C262" s="211"/>
      <c r="D262" s="211"/>
      <c r="E262" s="211"/>
      <c r="F262" s="211"/>
      <c r="G262" s="211"/>
    </row>
    <row r="263" spans="1:7" s="4" customFormat="1" ht="19.5" customHeight="1" thickBot="1">
      <c r="A263" s="36"/>
      <c r="B263" s="22"/>
      <c r="C263" s="22"/>
      <c r="D263" s="22"/>
      <c r="E263" s="22"/>
      <c r="F263" s="22"/>
      <c r="G263" s="22"/>
    </row>
    <row r="264" spans="1:7" s="4" customFormat="1" ht="15.75" customHeight="1" thickBot="1">
      <c r="A264" s="198" t="s">
        <v>16</v>
      </c>
      <c r="B264" s="200" t="s">
        <v>0</v>
      </c>
      <c r="C264" s="202" t="s">
        <v>19</v>
      </c>
      <c r="D264" s="204" t="s">
        <v>17</v>
      </c>
      <c r="E264" s="205"/>
      <c r="F264" s="205"/>
      <c r="G264" s="206" t="s">
        <v>18</v>
      </c>
    </row>
    <row r="265" spans="1:13" ht="30" customHeight="1" thickBot="1">
      <c r="A265" s="199"/>
      <c r="B265" s="201"/>
      <c r="C265" s="203"/>
      <c r="D265" s="37" t="s">
        <v>4</v>
      </c>
      <c r="E265" s="38" t="s">
        <v>5</v>
      </c>
      <c r="F265" s="39" t="s">
        <v>6</v>
      </c>
      <c r="G265" s="207"/>
      <c r="L265" s="5"/>
      <c r="M265" s="5"/>
    </row>
    <row r="266" spans="1:7" s="3" customFormat="1" ht="15">
      <c r="A266" s="92">
        <v>138</v>
      </c>
      <c r="B266" s="44" t="s">
        <v>11</v>
      </c>
      <c r="C266" s="63" t="s">
        <v>20</v>
      </c>
      <c r="D266" s="25">
        <v>3.08</v>
      </c>
      <c r="E266" s="25">
        <v>4.91</v>
      </c>
      <c r="F266" s="25">
        <v>20</v>
      </c>
      <c r="G266" s="25">
        <v>138.33</v>
      </c>
    </row>
    <row r="267" spans="1:7" s="3" customFormat="1" ht="15">
      <c r="A267" s="109" t="s">
        <v>64</v>
      </c>
      <c r="B267" s="46" t="s">
        <v>49</v>
      </c>
      <c r="C267" s="28" t="s">
        <v>21</v>
      </c>
      <c r="D267" s="28">
        <v>5.76</v>
      </c>
      <c r="E267" s="28">
        <v>5.1</v>
      </c>
      <c r="F267" s="28">
        <v>5.1</v>
      </c>
      <c r="G267" s="28">
        <v>90.6</v>
      </c>
    </row>
    <row r="268" spans="1:7" s="3" customFormat="1" ht="15">
      <c r="A268" s="107" t="s">
        <v>57</v>
      </c>
      <c r="B268" s="133" t="s">
        <v>43</v>
      </c>
      <c r="C268" s="28">
        <v>200</v>
      </c>
      <c r="D268" s="28">
        <v>1.4</v>
      </c>
      <c r="E268" s="28">
        <v>1.1</v>
      </c>
      <c r="F268" s="28">
        <v>11.3</v>
      </c>
      <c r="G268" s="28">
        <v>59</v>
      </c>
    </row>
    <row r="269" spans="1:7" s="3" customFormat="1" ht="30">
      <c r="A269" s="118">
        <v>1.04</v>
      </c>
      <c r="B269" s="138" t="s">
        <v>97</v>
      </c>
      <c r="C269" s="119">
        <v>45</v>
      </c>
      <c r="D269" s="119">
        <v>3.37</v>
      </c>
      <c r="E269" s="119">
        <v>0.45</v>
      </c>
      <c r="F269" s="119">
        <v>21.6</v>
      </c>
      <c r="G269" s="119">
        <v>103.95</v>
      </c>
    </row>
    <row r="270" spans="1:7" s="3" customFormat="1" ht="15.75" thickBot="1">
      <c r="A270" s="105" t="s">
        <v>54</v>
      </c>
      <c r="B270" s="27" t="s">
        <v>38</v>
      </c>
      <c r="C270" s="29">
        <v>10</v>
      </c>
      <c r="D270" s="29">
        <v>0.1</v>
      </c>
      <c r="E270" s="29">
        <v>8.3</v>
      </c>
      <c r="F270" s="29">
        <v>0.1</v>
      </c>
      <c r="G270" s="29">
        <v>75</v>
      </c>
    </row>
    <row r="271" spans="1:7" s="4" customFormat="1" ht="16.5" thickBot="1">
      <c r="A271" s="196" t="s">
        <v>22</v>
      </c>
      <c r="B271" s="197"/>
      <c r="C271" s="30">
        <f>150+5+60+30+C268+C269+C270</f>
        <v>500</v>
      </c>
      <c r="D271" s="30">
        <f>SUM(D267:D270)</f>
        <v>10.63</v>
      </c>
      <c r="E271" s="30">
        <f>SUM(E266:E270)</f>
        <v>19.86</v>
      </c>
      <c r="F271" s="30">
        <f>SUM(F266:F270)</f>
        <v>58.10000000000001</v>
      </c>
      <c r="G271" s="30">
        <f>SUM(G266:G270)</f>
        <v>466.88</v>
      </c>
    </row>
    <row r="272" spans="1:7" s="4" customFormat="1" ht="19.5" customHeight="1" thickBot="1">
      <c r="A272" s="94"/>
      <c r="B272" s="82"/>
      <c r="C272" s="83"/>
      <c r="D272" s="95"/>
      <c r="E272" s="95"/>
      <c r="F272" s="95"/>
      <c r="G272" s="95"/>
    </row>
    <row r="273" spans="1:7" s="4" customFormat="1" ht="15.75" customHeight="1" thickBot="1">
      <c r="A273" s="198" t="s">
        <v>16</v>
      </c>
      <c r="B273" s="200" t="s">
        <v>9</v>
      </c>
      <c r="C273" s="202" t="s">
        <v>19</v>
      </c>
      <c r="D273" s="204" t="s">
        <v>17</v>
      </c>
      <c r="E273" s="205"/>
      <c r="F273" s="205"/>
      <c r="G273" s="206" t="s">
        <v>18</v>
      </c>
    </row>
    <row r="274" spans="1:7" s="4" customFormat="1" ht="30" customHeight="1" thickBot="1">
      <c r="A274" s="199"/>
      <c r="B274" s="201"/>
      <c r="C274" s="203"/>
      <c r="D274" s="37" t="s">
        <v>4</v>
      </c>
      <c r="E274" s="38" t="s">
        <v>5</v>
      </c>
      <c r="F274" s="39" t="s">
        <v>6</v>
      </c>
      <c r="G274" s="207"/>
    </row>
    <row r="275" spans="1:7" s="3" customFormat="1" ht="15">
      <c r="A275" s="92">
        <v>6</v>
      </c>
      <c r="B275" s="132" t="s">
        <v>126</v>
      </c>
      <c r="C275" s="25">
        <v>60</v>
      </c>
      <c r="D275" s="45">
        <v>1.27</v>
      </c>
      <c r="E275" s="45">
        <v>2.7</v>
      </c>
      <c r="F275" s="45">
        <v>6.15</v>
      </c>
      <c r="G275" s="45">
        <v>53.7</v>
      </c>
    </row>
    <row r="276" spans="1:7" s="3" customFormat="1" ht="15">
      <c r="A276" s="109" t="s">
        <v>166</v>
      </c>
      <c r="B276" s="124" t="s">
        <v>82</v>
      </c>
      <c r="C276" s="28">
        <v>200</v>
      </c>
      <c r="D276" s="28">
        <v>2.08</v>
      </c>
      <c r="E276" s="28">
        <v>3.44</v>
      </c>
      <c r="F276" s="28">
        <v>9.28</v>
      </c>
      <c r="G276" s="28">
        <v>76.8</v>
      </c>
    </row>
    <row r="277" spans="1:7" s="3" customFormat="1" ht="15">
      <c r="A277" s="109" t="s">
        <v>171</v>
      </c>
      <c r="B277" s="124" t="s">
        <v>77</v>
      </c>
      <c r="C277" s="28">
        <v>150</v>
      </c>
      <c r="D277" s="28">
        <v>21.1</v>
      </c>
      <c r="E277" s="28">
        <v>25.3</v>
      </c>
      <c r="F277" s="28">
        <v>21.6</v>
      </c>
      <c r="G277" s="28">
        <v>400</v>
      </c>
    </row>
    <row r="278" spans="1:7" s="3" customFormat="1" ht="15">
      <c r="A278" s="109" t="s">
        <v>155</v>
      </c>
      <c r="B278" s="143" t="s">
        <v>85</v>
      </c>
      <c r="C278" s="28">
        <v>200</v>
      </c>
      <c r="D278" s="28">
        <v>0.9</v>
      </c>
      <c r="E278" s="28">
        <v>0.05</v>
      </c>
      <c r="F278" s="28">
        <v>20.6</v>
      </c>
      <c r="G278" s="28">
        <v>89</v>
      </c>
    </row>
    <row r="279" spans="1:7" s="3" customFormat="1" ht="15.75" thickBot="1">
      <c r="A279" s="110" t="s">
        <v>118</v>
      </c>
      <c r="B279" s="125" t="s">
        <v>70</v>
      </c>
      <c r="C279" s="29">
        <v>90</v>
      </c>
      <c r="D279" s="28">
        <v>7.2</v>
      </c>
      <c r="E279" s="28">
        <v>0.9</v>
      </c>
      <c r="F279" s="28">
        <v>41.4</v>
      </c>
      <c r="G279" s="28">
        <v>198</v>
      </c>
    </row>
    <row r="280" spans="1:7" s="3" customFormat="1" ht="16.5" thickBot="1">
      <c r="A280" s="196" t="s">
        <v>23</v>
      </c>
      <c r="B280" s="197"/>
      <c r="C280" s="30">
        <f>C275+C276+C277+C278+C279</f>
        <v>700</v>
      </c>
      <c r="D280" s="30">
        <f>D275+D276+D277+D278+D279</f>
        <v>32.550000000000004</v>
      </c>
      <c r="E280" s="30">
        <f>E275+E276+E277+E278+E279</f>
        <v>32.39</v>
      </c>
      <c r="F280" s="30">
        <f>F275+F276+F277+F278+F279</f>
        <v>99.03</v>
      </c>
      <c r="G280" s="30">
        <f>G275+G276+G277+G278+G279</f>
        <v>817.5</v>
      </c>
    </row>
    <row r="281" spans="1:7" s="3" customFormat="1" ht="16.5" thickBot="1">
      <c r="A281" s="196" t="s">
        <v>36</v>
      </c>
      <c r="B281" s="197"/>
      <c r="C281" s="30">
        <f>C280+C271</f>
        <v>1200</v>
      </c>
      <c r="D281" s="30">
        <f>D280+D271</f>
        <v>43.18000000000001</v>
      </c>
      <c r="E281" s="30">
        <f>E280+E271</f>
        <v>52.25</v>
      </c>
      <c r="F281" s="30">
        <f>F280+F271</f>
        <v>157.13</v>
      </c>
      <c r="G281" s="30">
        <f>G280+G271</f>
        <v>1284.38</v>
      </c>
    </row>
    <row r="282" spans="1:7" s="3" customFormat="1" ht="78" customHeight="1">
      <c r="A282" s="222" t="s">
        <v>34</v>
      </c>
      <c r="B282" s="222"/>
      <c r="C282" s="222"/>
      <c r="D282" s="222"/>
      <c r="E282" s="222"/>
      <c r="F282" s="222"/>
      <c r="G282" s="222"/>
    </row>
    <row r="283" spans="1:7" s="3" customFormat="1" ht="21">
      <c r="A283" s="157"/>
      <c r="B283" s="212" t="s">
        <v>119</v>
      </c>
      <c r="C283" s="212"/>
      <c r="D283" s="212"/>
      <c r="E283" s="212"/>
      <c r="F283" s="212"/>
      <c r="G283" s="212"/>
    </row>
    <row r="284" spans="1:7" s="3" customFormat="1" ht="15.75">
      <c r="A284" s="157"/>
      <c r="B284" s="195" t="s">
        <v>156</v>
      </c>
      <c r="C284" s="42"/>
      <c r="D284" s="42"/>
      <c r="E284" s="42"/>
      <c r="F284" s="42"/>
      <c r="G284" s="42"/>
    </row>
    <row r="285" spans="1:7" s="3" customFormat="1" ht="21">
      <c r="A285" s="208" t="s">
        <v>147</v>
      </c>
      <c r="B285" s="208"/>
      <c r="C285" s="208"/>
      <c r="D285" s="208"/>
      <c r="E285" s="208"/>
      <c r="F285" s="208"/>
      <c r="G285" s="208"/>
    </row>
    <row r="286" spans="1:7" s="3" customFormat="1" ht="21.75" thickBot="1">
      <c r="A286" s="152"/>
      <c r="B286" s="148"/>
      <c r="C286" s="148"/>
      <c r="D286" s="148"/>
      <c r="E286" s="148"/>
      <c r="F286" s="148"/>
      <c r="G286" s="148"/>
    </row>
    <row r="287" spans="1:7" s="3" customFormat="1" ht="15.75" customHeight="1" thickBot="1">
      <c r="A287" s="223" t="s">
        <v>16</v>
      </c>
      <c r="B287" s="218" t="s">
        <v>0</v>
      </c>
      <c r="C287" s="202" t="s">
        <v>19</v>
      </c>
      <c r="D287" s="204" t="s">
        <v>17</v>
      </c>
      <c r="E287" s="220"/>
      <c r="F287" s="221"/>
      <c r="G287" s="231" t="s">
        <v>18</v>
      </c>
    </row>
    <row r="288" spans="1:7" s="3" customFormat="1" ht="30.75" thickBot="1">
      <c r="A288" s="224"/>
      <c r="B288" s="219"/>
      <c r="C288" s="203"/>
      <c r="D288" s="37" t="s">
        <v>4</v>
      </c>
      <c r="E288" s="38" t="s">
        <v>5</v>
      </c>
      <c r="F288" s="39" t="s">
        <v>6</v>
      </c>
      <c r="G288" s="232"/>
    </row>
    <row r="289" spans="1:7" s="3" customFormat="1" ht="15">
      <c r="A289" s="92">
        <v>138</v>
      </c>
      <c r="B289" s="136" t="s">
        <v>11</v>
      </c>
      <c r="C289" s="134" t="s">
        <v>25</v>
      </c>
      <c r="D289" s="25">
        <v>4.1</v>
      </c>
      <c r="E289" s="25">
        <v>6.5</v>
      </c>
      <c r="F289" s="25">
        <v>26.6</v>
      </c>
      <c r="G289" s="25">
        <v>184.44</v>
      </c>
    </row>
    <row r="290" spans="1:7" s="3" customFormat="1" ht="15">
      <c r="A290" s="109" t="s">
        <v>64</v>
      </c>
      <c r="B290" s="143" t="s">
        <v>49</v>
      </c>
      <c r="C290" s="130" t="s">
        <v>21</v>
      </c>
      <c r="D290" s="130">
        <v>5.76</v>
      </c>
      <c r="E290" s="130">
        <v>5.1</v>
      </c>
      <c r="F290" s="130">
        <v>5.1</v>
      </c>
      <c r="G290" s="130">
        <v>90.6</v>
      </c>
    </row>
    <row r="291" spans="1:7" s="3" customFormat="1" ht="15">
      <c r="A291" s="107" t="s">
        <v>57</v>
      </c>
      <c r="B291" s="138" t="s">
        <v>43</v>
      </c>
      <c r="C291" s="130">
        <v>200</v>
      </c>
      <c r="D291" s="130">
        <v>1.4</v>
      </c>
      <c r="E291" s="130">
        <v>1.1</v>
      </c>
      <c r="F291" s="130">
        <v>11.3</v>
      </c>
      <c r="G291" s="130">
        <v>59</v>
      </c>
    </row>
    <row r="292" spans="1:7" s="3" customFormat="1" ht="30">
      <c r="A292" s="118">
        <v>1.04</v>
      </c>
      <c r="B292" s="138" t="s">
        <v>97</v>
      </c>
      <c r="C292" s="119">
        <v>45</v>
      </c>
      <c r="D292" s="119">
        <v>3.37</v>
      </c>
      <c r="E292" s="119">
        <v>0.45</v>
      </c>
      <c r="F292" s="119">
        <v>21.6</v>
      </c>
      <c r="G292" s="119">
        <v>103.95</v>
      </c>
    </row>
    <row r="293" spans="1:7" s="3" customFormat="1" ht="15.75" thickBot="1">
      <c r="A293" s="105" t="s">
        <v>54</v>
      </c>
      <c r="B293" s="138" t="s">
        <v>38</v>
      </c>
      <c r="C293" s="29">
        <v>10</v>
      </c>
      <c r="D293" s="29">
        <v>0.1</v>
      </c>
      <c r="E293" s="29">
        <v>8.3</v>
      </c>
      <c r="F293" s="29">
        <v>0.1</v>
      </c>
      <c r="G293" s="29">
        <v>75</v>
      </c>
    </row>
    <row r="294" spans="1:7" s="3" customFormat="1" ht="16.5" thickBot="1">
      <c r="A294" s="196" t="s">
        <v>22</v>
      </c>
      <c r="B294" s="197"/>
      <c r="C294" s="30">
        <f>200+5+60+30+C291+C292+C293</f>
        <v>550</v>
      </c>
      <c r="D294" s="30">
        <f>D289+D290+D291+D292+D293</f>
        <v>14.729999999999999</v>
      </c>
      <c r="E294" s="30">
        <f>E289+E290+E291+E292+E293</f>
        <v>21.45</v>
      </c>
      <c r="F294" s="30">
        <f>F289+F290+F291+F292+F293</f>
        <v>64.69999999999999</v>
      </c>
      <c r="G294" s="30">
        <f>G289+G290+G291+G292+G293</f>
        <v>512.99</v>
      </c>
    </row>
    <row r="295" spans="1:7" s="3" customFormat="1" ht="15.75">
      <c r="A295" s="32"/>
      <c r="B295" s="33"/>
      <c r="C295" s="34"/>
      <c r="D295" s="35"/>
      <c r="E295" s="35"/>
      <c r="F295" s="35"/>
      <c r="G295" s="35"/>
    </row>
    <row r="296" spans="1:7" s="3" customFormat="1" ht="21">
      <c r="A296" s="210" t="s">
        <v>148</v>
      </c>
      <c r="B296" s="211"/>
      <c r="C296" s="211"/>
      <c r="D296" s="211"/>
      <c r="E296" s="211"/>
      <c r="F296" s="211"/>
      <c r="G296" s="211"/>
    </row>
    <row r="297" spans="1:7" s="3" customFormat="1" ht="21.75" thickBot="1">
      <c r="A297" s="152"/>
      <c r="B297" s="153"/>
      <c r="C297" s="153"/>
      <c r="D297" s="153"/>
      <c r="E297" s="153"/>
      <c r="F297" s="153"/>
      <c r="G297" s="153"/>
    </row>
    <row r="298" spans="1:7" s="3" customFormat="1" ht="15.75" customHeight="1" thickBot="1">
      <c r="A298" s="198" t="s">
        <v>16</v>
      </c>
      <c r="B298" s="200" t="s">
        <v>0</v>
      </c>
      <c r="C298" s="202" t="s">
        <v>19</v>
      </c>
      <c r="D298" s="204" t="s">
        <v>17</v>
      </c>
      <c r="E298" s="205"/>
      <c r="F298" s="205"/>
      <c r="G298" s="206" t="s">
        <v>18</v>
      </c>
    </row>
    <row r="299" spans="1:7" s="3" customFormat="1" ht="30.75" thickBot="1">
      <c r="A299" s="199"/>
      <c r="B299" s="201"/>
      <c r="C299" s="203"/>
      <c r="D299" s="37" t="s">
        <v>4</v>
      </c>
      <c r="E299" s="38" t="s">
        <v>5</v>
      </c>
      <c r="F299" s="39" t="s">
        <v>6</v>
      </c>
      <c r="G299" s="207"/>
    </row>
    <row r="300" spans="1:7" s="3" customFormat="1" ht="15">
      <c r="A300" s="92">
        <v>138</v>
      </c>
      <c r="B300" s="136" t="s">
        <v>11</v>
      </c>
      <c r="C300" s="134" t="s">
        <v>25</v>
      </c>
      <c r="D300" s="25">
        <v>4.1</v>
      </c>
      <c r="E300" s="25">
        <v>6.5</v>
      </c>
      <c r="F300" s="25">
        <v>26.6</v>
      </c>
      <c r="G300" s="25">
        <v>184.44</v>
      </c>
    </row>
    <row r="301" spans="1:7" s="3" customFormat="1" ht="15">
      <c r="A301" s="109" t="s">
        <v>64</v>
      </c>
      <c r="B301" s="143" t="s">
        <v>49</v>
      </c>
      <c r="C301" s="130" t="s">
        <v>21</v>
      </c>
      <c r="D301" s="130">
        <v>5.76</v>
      </c>
      <c r="E301" s="130">
        <v>5.1</v>
      </c>
      <c r="F301" s="130">
        <v>5.1</v>
      </c>
      <c r="G301" s="130">
        <v>90.6</v>
      </c>
    </row>
    <row r="302" spans="1:7" s="3" customFormat="1" ht="15">
      <c r="A302" s="107" t="s">
        <v>57</v>
      </c>
      <c r="B302" s="138" t="s">
        <v>43</v>
      </c>
      <c r="C302" s="130">
        <v>200</v>
      </c>
      <c r="D302" s="130">
        <v>1.4</v>
      </c>
      <c r="E302" s="130">
        <v>1.1</v>
      </c>
      <c r="F302" s="130">
        <v>11.3</v>
      </c>
      <c r="G302" s="130">
        <v>59</v>
      </c>
    </row>
    <row r="303" spans="1:7" s="3" customFormat="1" ht="30">
      <c r="A303" s="118">
        <v>1.04</v>
      </c>
      <c r="B303" s="138" t="s">
        <v>97</v>
      </c>
      <c r="C303" s="119">
        <v>45</v>
      </c>
      <c r="D303" s="119">
        <v>3.37</v>
      </c>
      <c r="E303" s="119">
        <v>0.45</v>
      </c>
      <c r="F303" s="119">
        <v>21.6</v>
      </c>
      <c r="G303" s="119">
        <v>103.95</v>
      </c>
    </row>
    <row r="304" spans="1:7" s="3" customFormat="1" ht="15.75" thickBot="1">
      <c r="A304" s="105" t="s">
        <v>54</v>
      </c>
      <c r="B304" s="138" t="s">
        <v>38</v>
      </c>
      <c r="C304" s="29">
        <v>10</v>
      </c>
      <c r="D304" s="29">
        <v>0.1</v>
      </c>
      <c r="E304" s="29">
        <v>8.3</v>
      </c>
      <c r="F304" s="29">
        <v>0.1</v>
      </c>
      <c r="G304" s="29">
        <v>75</v>
      </c>
    </row>
    <row r="305" spans="1:7" s="3" customFormat="1" ht="16.5" thickBot="1">
      <c r="A305" s="196" t="s">
        <v>22</v>
      </c>
      <c r="B305" s="197"/>
      <c r="C305" s="30">
        <f>200+5+60+30+C302+C303+C304</f>
        <v>550</v>
      </c>
      <c r="D305" s="30">
        <f>D300+D301+D302+D303+D304</f>
        <v>14.729999999999999</v>
      </c>
      <c r="E305" s="30">
        <f>E300+E301+E302+E303+E304</f>
        <v>21.45</v>
      </c>
      <c r="F305" s="30">
        <f>F300+F301+F302+F303+F304</f>
        <v>64.69999999999999</v>
      </c>
      <c r="G305" s="30">
        <f>G300+G301+G302+G303+G304</f>
        <v>512.99</v>
      </c>
    </row>
    <row r="306" spans="1:7" s="3" customFormat="1" ht="15.75" thickBot="1">
      <c r="A306" s="94"/>
      <c r="B306" s="82"/>
      <c r="C306" s="83"/>
      <c r="D306" s="95"/>
      <c r="E306" s="95"/>
      <c r="F306" s="95"/>
      <c r="G306" s="95"/>
    </row>
    <row r="307" spans="1:7" s="3" customFormat="1" ht="15.75" customHeight="1" thickBot="1">
      <c r="A307" s="198" t="s">
        <v>16</v>
      </c>
      <c r="B307" s="200" t="s">
        <v>9</v>
      </c>
      <c r="C307" s="202" t="s">
        <v>19</v>
      </c>
      <c r="D307" s="204" t="s">
        <v>17</v>
      </c>
      <c r="E307" s="205"/>
      <c r="F307" s="205"/>
      <c r="G307" s="206" t="s">
        <v>18</v>
      </c>
    </row>
    <row r="308" spans="1:7" s="3" customFormat="1" ht="30.75" thickBot="1">
      <c r="A308" s="199"/>
      <c r="B308" s="201"/>
      <c r="C308" s="203"/>
      <c r="D308" s="37" t="s">
        <v>4</v>
      </c>
      <c r="E308" s="38" t="s">
        <v>5</v>
      </c>
      <c r="F308" s="39" t="s">
        <v>6</v>
      </c>
      <c r="G308" s="207"/>
    </row>
    <row r="309" spans="1:7" s="3" customFormat="1" ht="15">
      <c r="A309" s="92">
        <v>6</v>
      </c>
      <c r="B309" s="146" t="s">
        <v>81</v>
      </c>
      <c r="C309" s="25">
        <v>100</v>
      </c>
      <c r="D309" s="163">
        <v>2.1</v>
      </c>
      <c r="E309" s="176">
        <v>4.5</v>
      </c>
      <c r="F309" s="163">
        <v>10.25</v>
      </c>
      <c r="G309" s="177">
        <v>89.5</v>
      </c>
    </row>
    <row r="310" spans="1:7" s="3" customFormat="1" ht="15">
      <c r="A310" s="109" t="s">
        <v>166</v>
      </c>
      <c r="B310" s="143" t="s">
        <v>82</v>
      </c>
      <c r="C310" s="130">
        <v>250</v>
      </c>
      <c r="D310" s="130">
        <v>2.6</v>
      </c>
      <c r="E310" s="130">
        <v>4.3</v>
      </c>
      <c r="F310" s="130">
        <v>11.6</v>
      </c>
      <c r="G310" s="130">
        <v>96</v>
      </c>
    </row>
    <row r="311" spans="1:7" s="3" customFormat="1" ht="15">
      <c r="A311" s="109" t="s">
        <v>171</v>
      </c>
      <c r="B311" s="143" t="s">
        <v>77</v>
      </c>
      <c r="C311" s="130">
        <v>180</v>
      </c>
      <c r="D311" s="130">
        <v>25.4</v>
      </c>
      <c r="E311" s="130">
        <v>30.4</v>
      </c>
      <c r="F311" s="130">
        <v>26</v>
      </c>
      <c r="G311" s="130">
        <v>481</v>
      </c>
    </row>
    <row r="312" spans="1:7" s="3" customFormat="1" ht="15">
      <c r="A312" s="109" t="s">
        <v>155</v>
      </c>
      <c r="B312" s="143" t="s">
        <v>85</v>
      </c>
      <c r="C312" s="130">
        <v>200</v>
      </c>
      <c r="D312" s="130">
        <v>0.9</v>
      </c>
      <c r="E312" s="130">
        <v>0.05</v>
      </c>
      <c r="F312" s="130">
        <v>20.6</v>
      </c>
      <c r="G312" s="130">
        <v>89</v>
      </c>
    </row>
    <row r="313" spans="1:7" s="3" customFormat="1" ht="19.5" customHeight="1" thickBot="1">
      <c r="A313" s="110" t="s">
        <v>118</v>
      </c>
      <c r="B313" s="144" t="s">
        <v>70</v>
      </c>
      <c r="C313" s="29">
        <v>80</v>
      </c>
      <c r="D313" s="130">
        <v>6.4</v>
      </c>
      <c r="E313" s="130">
        <v>0.8</v>
      </c>
      <c r="F313" s="130">
        <v>36.8</v>
      </c>
      <c r="G313" s="130">
        <v>176</v>
      </c>
    </row>
    <row r="314" spans="1:7" s="3" customFormat="1" ht="19.5" customHeight="1" thickBot="1">
      <c r="A314" s="196" t="s">
        <v>23</v>
      </c>
      <c r="B314" s="197"/>
      <c r="C314" s="30">
        <f>C309+C310+C311+C312+C313</f>
        <v>810</v>
      </c>
      <c r="D314" s="31">
        <f>D313+D312+D311+D310+D309</f>
        <v>37.400000000000006</v>
      </c>
      <c r="E314" s="31">
        <f>E313+E312+E311+E310+E309</f>
        <v>40.05</v>
      </c>
      <c r="F314" s="31">
        <f>F313+F312+F311+F310+F309</f>
        <v>105.25</v>
      </c>
      <c r="G314" s="31">
        <f>G313+G312+G311+G310+G309</f>
        <v>931.5</v>
      </c>
    </row>
    <row r="315" spans="1:7" s="3" customFormat="1" ht="19.5" customHeight="1">
      <c r="A315" s="271" t="s">
        <v>36</v>
      </c>
      <c r="B315" s="272"/>
      <c r="C315" s="191">
        <f>C314+C305</f>
        <v>1360</v>
      </c>
      <c r="D315" s="191">
        <f>D314+D305</f>
        <v>52.13</v>
      </c>
      <c r="E315" s="191">
        <f>E314+E305</f>
        <v>61.5</v>
      </c>
      <c r="F315" s="191">
        <f>F314+F305</f>
        <v>169.95</v>
      </c>
      <c r="G315" s="191">
        <f>G314+G305</f>
        <v>1444.49</v>
      </c>
    </row>
    <row r="316" spans="1:7" s="3" customFormat="1" ht="19.5" customHeight="1">
      <c r="A316" s="159"/>
      <c r="B316" s="102"/>
      <c r="C316" s="190"/>
      <c r="D316" s="190"/>
      <c r="E316" s="190"/>
      <c r="F316" s="190"/>
      <c r="G316" s="190"/>
    </row>
    <row r="317" spans="1:7" s="3" customFormat="1" ht="19.5" customHeight="1">
      <c r="A317" s="253" t="s">
        <v>12</v>
      </c>
      <c r="B317" s="208"/>
      <c r="C317" s="208"/>
      <c r="D317" s="208"/>
      <c r="E317" s="208"/>
      <c r="F317" s="208"/>
      <c r="G317" s="208"/>
    </row>
    <row r="318" spans="1:7" s="3" customFormat="1" ht="19.5" customHeight="1" thickBot="1">
      <c r="A318" s="159"/>
      <c r="B318" s="102"/>
      <c r="C318" s="190"/>
      <c r="D318" s="190"/>
      <c r="E318" s="190"/>
      <c r="F318" s="190"/>
      <c r="G318" s="190"/>
    </row>
    <row r="319" spans="1:7" s="3" customFormat="1" ht="15.75" customHeight="1" thickBot="1">
      <c r="A319" s="257" t="s">
        <v>16</v>
      </c>
      <c r="B319" s="259" t="s">
        <v>12</v>
      </c>
      <c r="C319" s="261" t="s">
        <v>19</v>
      </c>
      <c r="D319" s="268" t="s">
        <v>17</v>
      </c>
      <c r="E319" s="269"/>
      <c r="F319" s="270"/>
      <c r="G319" s="256" t="s">
        <v>18</v>
      </c>
    </row>
    <row r="320" spans="1:7" s="3" customFormat="1" ht="30" customHeight="1" thickBot="1">
      <c r="A320" s="258"/>
      <c r="B320" s="260"/>
      <c r="C320" s="262"/>
      <c r="D320" s="39" t="s">
        <v>4</v>
      </c>
      <c r="E320" s="38" t="s">
        <v>5</v>
      </c>
      <c r="F320" s="39" t="s">
        <v>6</v>
      </c>
      <c r="G320" s="207"/>
    </row>
    <row r="321" spans="1:7" s="3" customFormat="1" ht="15">
      <c r="A321" s="92">
        <v>131</v>
      </c>
      <c r="B321" s="141" t="s">
        <v>77</v>
      </c>
      <c r="C321" s="117">
        <v>180</v>
      </c>
      <c r="D321" s="130">
        <v>25.4</v>
      </c>
      <c r="E321" s="130">
        <v>30.4</v>
      </c>
      <c r="F321" s="130">
        <v>26</v>
      </c>
      <c r="G321" s="130">
        <v>481</v>
      </c>
    </row>
    <row r="322" spans="1:7" s="3" customFormat="1" ht="15">
      <c r="A322" s="116">
        <v>1</v>
      </c>
      <c r="B322" s="147" t="s">
        <v>110</v>
      </c>
      <c r="C322" s="117">
        <v>45</v>
      </c>
      <c r="D322" s="117">
        <v>3.6</v>
      </c>
      <c r="E322" s="117">
        <v>7.65</v>
      </c>
      <c r="F322" s="117">
        <v>30.15</v>
      </c>
      <c r="G322" s="117">
        <v>202.5</v>
      </c>
    </row>
    <row r="323" spans="1:7" s="3" customFormat="1" ht="15.75" thickBot="1">
      <c r="A323" s="110" t="s">
        <v>155</v>
      </c>
      <c r="B323" s="144" t="s">
        <v>94</v>
      </c>
      <c r="C323" s="29">
        <v>200</v>
      </c>
      <c r="D323" s="28">
        <v>0.9</v>
      </c>
      <c r="E323" s="28">
        <v>0.05</v>
      </c>
      <c r="F323" s="28">
        <v>20.6</v>
      </c>
      <c r="G323" s="28">
        <v>89</v>
      </c>
    </row>
    <row r="324" spans="1:7" s="3" customFormat="1" ht="30.75" thickBot="1">
      <c r="A324" s="118">
        <v>1.04</v>
      </c>
      <c r="B324" s="138" t="s">
        <v>97</v>
      </c>
      <c r="C324" s="29">
        <v>45</v>
      </c>
      <c r="D324" s="29">
        <v>3.37</v>
      </c>
      <c r="E324" s="29">
        <v>0.45</v>
      </c>
      <c r="F324" s="29">
        <v>21.6</v>
      </c>
      <c r="G324" s="29">
        <v>103.95</v>
      </c>
    </row>
    <row r="325" spans="1:7" s="3" customFormat="1" ht="16.5" thickBot="1">
      <c r="A325" s="196" t="s">
        <v>24</v>
      </c>
      <c r="B325" s="197"/>
      <c r="C325" s="30">
        <f>C324+C323+C322+250+8</f>
        <v>548</v>
      </c>
      <c r="D325" s="30">
        <f>D324+D323+D321+D322</f>
        <v>33.269999999999996</v>
      </c>
      <c r="E325" s="30">
        <f>E324+E323+E321+E322</f>
        <v>38.55</v>
      </c>
      <c r="F325" s="30">
        <f>F324+F323+F321+F322</f>
        <v>98.35</v>
      </c>
      <c r="G325" s="30">
        <f>G324+G323+G321+G322</f>
        <v>876.45</v>
      </c>
    </row>
    <row r="326" spans="1:7" s="3" customFormat="1" ht="15.75">
      <c r="A326" s="40"/>
      <c r="B326" s="102"/>
      <c r="C326" s="42"/>
      <c r="D326" s="42"/>
      <c r="E326" s="42"/>
      <c r="F326" s="42"/>
      <c r="G326" s="42"/>
    </row>
    <row r="327" spans="1:7" s="3" customFormat="1" ht="15.75">
      <c r="A327" s="40"/>
      <c r="B327" s="102"/>
      <c r="C327" s="42"/>
      <c r="D327" s="42"/>
      <c r="E327" s="42"/>
      <c r="F327" s="42"/>
      <c r="G327" s="42"/>
    </row>
    <row r="328" spans="1:7" s="3" customFormat="1" ht="15.75">
      <c r="A328" s="40"/>
      <c r="B328" s="102"/>
      <c r="C328" s="42"/>
      <c r="D328" s="42"/>
      <c r="E328" s="42"/>
      <c r="F328" s="42"/>
      <c r="G328" s="42"/>
    </row>
    <row r="329" spans="1:7" s="12" customFormat="1" ht="90.75" customHeight="1">
      <c r="A329" s="222" t="s">
        <v>35</v>
      </c>
      <c r="B329" s="222"/>
      <c r="C329" s="222"/>
      <c r="D329" s="222"/>
      <c r="E329" s="222"/>
      <c r="F329" s="222"/>
      <c r="G329" s="222"/>
    </row>
    <row r="330" spans="1:7" ht="19.5" customHeight="1">
      <c r="A330" s="55"/>
      <c r="B330" s="212" t="s">
        <v>119</v>
      </c>
      <c r="C330" s="212"/>
      <c r="D330" s="212"/>
      <c r="E330" s="212"/>
      <c r="F330" s="212"/>
      <c r="G330" s="212"/>
    </row>
    <row r="331" spans="1:7" ht="19.5" customHeight="1">
      <c r="A331" s="67"/>
      <c r="B331" s="195" t="s">
        <v>137</v>
      </c>
      <c r="C331" s="99"/>
      <c r="D331" s="99"/>
      <c r="E331" s="99"/>
      <c r="F331" s="99"/>
      <c r="G331" s="99"/>
    </row>
    <row r="332" spans="1:7" ht="19.5" customHeight="1">
      <c r="A332" s="208" t="s">
        <v>138</v>
      </c>
      <c r="B332" s="208"/>
      <c r="C332" s="208"/>
      <c r="D332" s="208"/>
      <c r="E332" s="208"/>
      <c r="F332" s="208"/>
      <c r="G332" s="208"/>
    </row>
    <row r="333" spans="1:7" ht="19.5" customHeight="1" thickBot="1">
      <c r="A333" s="36"/>
      <c r="B333" s="74"/>
      <c r="C333" s="74"/>
      <c r="D333" s="74"/>
      <c r="E333" s="74"/>
      <c r="F333" s="74"/>
      <c r="G333" s="74"/>
    </row>
    <row r="334" spans="1:7" ht="15.75" customHeight="1" thickBot="1">
      <c r="A334" s="223" t="s">
        <v>16</v>
      </c>
      <c r="B334" s="218" t="s">
        <v>0</v>
      </c>
      <c r="C334" s="202" t="s">
        <v>19</v>
      </c>
      <c r="D334" s="204" t="s">
        <v>17</v>
      </c>
      <c r="E334" s="220"/>
      <c r="F334" s="221"/>
      <c r="G334" s="231" t="s">
        <v>18</v>
      </c>
    </row>
    <row r="335" spans="1:7" ht="30" customHeight="1" thickBot="1">
      <c r="A335" s="224"/>
      <c r="B335" s="219"/>
      <c r="C335" s="203"/>
      <c r="D335" s="37" t="s">
        <v>4</v>
      </c>
      <c r="E335" s="38" t="s">
        <v>5</v>
      </c>
      <c r="F335" s="39" t="s">
        <v>6</v>
      </c>
      <c r="G335" s="232"/>
    </row>
    <row r="336" spans="1:7" s="3" customFormat="1" ht="15">
      <c r="A336" s="23">
        <v>1.03</v>
      </c>
      <c r="B336" s="27" t="s">
        <v>15</v>
      </c>
      <c r="C336" s="25">
        <v>180</v>
      </c>
      <c r="D336" s="25">
        <v>19.33</v>
      </c>
      <c r="E336" s="25">
        <v>4.6</v>
      </c>
      <c r="F336" s="25">
        <v>37.78</v>
      </c>
      <c r="G336" s="25">
        <v>264.82</v>
      </c>
    </row>
    <row r="337" spans="1:7" s="3" customFormat="1" ht="30">
      <c r="A337" s="118">
        <v>1.04</v>
      </c>
      <c r="B337" s="138" t="s">
        <v>97</v>
      </c>
      <c r="C337" s="119">
        <v>45</v>
      </c>
      <c r="D337" s="119">
        <v>3.37</v>
      </c>
      <c r="E337" s="119">
        <v>0.45</v>
      </c>
      <c r="F337" s="119">
        <v>21.6</v>
      </c>
      <c r="G337" s="119">
        <v>103.95</v>
      </c>
    </row>
    <row r="338" spans="1:7" s="3" customFormat="1" ht="15">
      <c r="A338" s="26">
        <v>282</v>
      </c>
      <c r="B338" s="27" t="s">
        <v>10</v>
      </c>
      <c r="C338" s="28">
        <v>200</v>
      </c>
      <c r="D338" s="28">
        <v>0.1</v>
      </c>
      <c r="E338" s="28">
        <v>0</v>
      </c>
      <c r="F338" s="28">
        <v>9.1</v>
      </c>
      <c r="G338" s="28">
        <v>35</v>
      </c>
    </row>
    <row r="339" spans="1:7" s="3" customFormat="1" ht="15.75" thickBot="1">
      <c r="A339" s="105" t="s">
        <v>54</v>
      </c>
      <c r="B339" s="27" t="s">
        <v>38</v>
      </c>
      <c r="C339" s="29">
        <v>10</v>
      </c>
      <c r="D339" s="29">
        <v>0.1</v>
      </c>
      <c r="E339" s="29">
        <v>8.3</v>
      </c>
      <c r="F339" s="29">
        <v>0.1</v>
      </c>
      <c r="G339" s="29">
        <v>75</v>
      </c>
    </row>
    <row r="340" spans="1:7" s="3" customFormat="1" ht="15.75" thickBot="1">
      <c r="A340" s="105" t="s">
        <v>172</v>
      </c>
      <c r="B340" s="192" t="s">
        <v>131</v>
      </c>
      <c r="C340" s="29">
        <v>20</v>
      </c>
      <c r="D340" s="119"/>
      <c r="E340" s="119"/>
      <c r="F340" s="119">
        <v>13</v>
      </c>
      <c r="G340" s="119">
        <v>52</v>
      </c>
    </row>
    <row r="341" spans="1:7" s="3" customFormat="1" ht="15.75" thickBot="1">
      <c r="A341" s="105" t="s">
        <v>65</v>
      </c>
      <c r="B341" s="48" t="s">
        <v>50</v>
      </c>
      <c r="C341" s="29">
        <v>45</v>
      </c>
      <c r="D341" s="28">
        <v>3.5</v>
      </c>
      <c r="E341" s="28">
        <v>7.7</v>
      </c>
      <c r="F341" s="28">
        <v>30.1</v>
      </c>
      <c r="G341" s="28">
        <v>202.5</v>
      </c>
    </row>
    <row r="342" spans="1:7" s="4" customFormat="1" ht="16.5" thickBot="1">
      <c r="A342" s="196" t="s">
        <v>22</v>
      </c>
      <c r="B342" s="197"/>
      <c r="C342" s="30">
        <f>C336+C337+C338+C339+C340+C341</f>
        <v>500</v>
      </c>
      <c r="D342" s="30">
        <f>SUM(D336:D341)</f>
        <v>26.400000000000002</v>
      </c>
      <c r="E342" s="30">
        <f>SUM(E336:E341)</f>
        <v>21.05</v>
      </c>
      <c r="F342" s="30">
        <f>SUM(F336:F341)</f>
        <v>111.68</v>
      </c>
      <c r="G342" s="30">
        <f>SUM(G336:G341)</f>
        <v>733.27</v>
      </c>
    </row>
    <row r="343" spans="1:7" s="4" customFormat="1" ht="19.5" customHeight="1">
      <c r="A343" s="32"/>
      <c r="B343" s="33"/>
      <c r="C343" s="34"/>
      <c r="D343" s="35"/>
      <c r="E343" s="35"/>
      <c r="F343" s="35"/>
      <c r="G343" s="35"/>
    </row>
    <row r="344" spans="1:7" s="4" customFormat="1" ht="19.5" customHeight="1">
      <c r="A344" s="210" t="s">
        <v>123</v>
      </c>
      <c r="B344" s="211"/>
      <c r="C344" s="211"/>
      <c r="D344" s="211"/>
      <c r="E344" s="211"/>
      <c r="F344" s="211"/>
      <c r="G344" s="211"/>
    </row>
    <row r="345" spans="1:7" ht="19.5" customHeight="1" thickBot="1">
      <c r="A345" s="36"/>
      <c r="B345" s="22"/>
      <c r="C345" s="22"/>
      <c r="D345" s="22"/>
      <c r="E345" s="22"/>
      <c r="F345" s="22"/>
      <c r="G345" s="22"/>
    </row>
    <row r="346" spans="1:7" ht="15.75" customHeight="1" thickBot="1">
      <c r="A346" s="198" t="s">
        <v>16</v>
      </c>
      <c r="B346" s="200" t="s">
        <v>0</v>
      </c>
      <c r="C346" s="202" t="s">
        <v>19</v>
      </c>
      <c r="D346" s="204" t="s">
        <v>17</v>
      </c>
      <c r="E346" s="205"/>
      <c r="F346" s="205"/>
      <c r="G346" s="206" t="s">
        <v>18</v>
      </c>
    </row>
    <row r="347" spans="1:7" ht="30" customHeight="1" thickBot="1">
      <c r="A347" s="199"/>
      <c r="B347" s="201"/>
      <c r="C347" s="203"/>
      <c r="D347" s="37" t="s">
        <v>4</v>
      </c>
      <c r="E347" s="38" t="s">
        <v>5</v>
      </c>
      <c r="F347" s="39" t="s">
        <v>6</v>
      </c>
      <c r="G347" s="207"/>
    </row>
    <row r="348" spans="1:7" s="3" customFormat="1" ht="15">
      <c r="A348" s="23">
        <v>1.03</v>
      </c>
      <c r="B348" s="27" t="s">
        <v>15</v>
      </c>
      <c r="C348" s="25">
        <v>180</v>
      </c>
      <c r="D348" s="25">
        <v>17.3</v>
      </c>
      <c r="E348" s="25">
        <v>4.14</v>
      </c>
      <c r="F348" s="25">
        <v>34</v>
      </c>
      <c r="G348" s="25">
        <v>238.33</v>
      </c>
    </row>
    <row r="349" spans="1:7" s="3" customFormat="1" ht="30">
      <c r="A349" s="118">
        <v>1.04</v>
      </c>
      <c r="B349" s="138" t="s">
        <v>97</v>
      </c>
      <c r="C349" s="119">
        <v>45</v>
      </c>
      <c r="D349" s="119">
        <v>3.37</v>
      </c>
      <c r="E349" s="119">
        <v>0.45</v>
      </c>
      <c r="F349" s="119">
        <v>21.6</v>
      </c>
      <c r="G349" s="119">
        <v>103.95</v>
      </c>
    </row>
    <row r="350" spans="1:7" s="3" customFormat="1" ht="15">
      <c r="A350" s="26">
        <v>282</v>
      </c>
      <c r="B350" s="27" t="s">
        <v>10</v>
      </c>
      <c r="C350" s="28">
        <v>200</v>
      </c>
      <c r="D350" s="28">
        <v>0.1</v>
      </c>
      <c r="E350" s="28">
        <v>0</v>
      </c>
      <c r="F350" s="28">
        <v>9.1</v>
      </c>
      <c r="G350" s="28">
        <v>35</v>
      </c>
    </row>
    <row r="351" spans="1:7" s="3" customFormat="1" ht="15.75" thickBot="1">
      <c r="A351" s="105" t="s">
        <v>54</v>
      </c>
      <c r="B351" s="27" t="s">
        <v>38</v>
      </c>
      <c r="C351" s="29">
        <v>10</v>
      </c>
      <c r="D351" s="29">
        <v>0.1</v>
      </c>
      <c r="E351" s="29">
        <v>8.3</v>
      </c>
      <c r="F351" s="29">
        <v>0.1</v>
      </c>
      <c r="G351" s="29">
        <v>75</v>
      </c>
    </row>
    <row r="352" spans="1:7" s="3" customFormat="1" ht="15.75" thickBot="1">
      <c r="A352" s="105" t="s">
        <v>172</v>
      </c>
      <c r="B352" s="192" t="s">
        <v>131</v>
      </c>
      <c r="C352" s="29">
        <v>20</v>
      </c>
      <c r="D352" s="119"/>
      <c r="E352" s="119"/>
      <c r="F352" s="119">
        <v>13</v>
      </c>
      <c r="G352" s="119">
        <v>26</v>
      </c>
    </row>
    <row r="353" spans="1:7" s="3" customFormat="1" ht="15.75" thickBot="1">
      <c r="A353" s="105" t="s">
        <v>65</v>
      </c>
      <c r="B353" s="48" t="s">
        <v>50</v>
      </c>
      <c r="C353" s="29">
        <v>45</v>
      </c>
      <c r="D353" s="28">
        <v>3.5</v>
      </c>
      <c r="E353" s="28">
        <v>7.7</v>
      </c>
      <c r="F353" s="28">
        <v>30.1</v>
      </c>
      <c r="G353" s="28">
        <v>202.5</v>
      </c>
    </row>
    <row r="354" spans="1:7" s="4" customFormat="1" ht="16.5" thickBot="1">
      <c r="A354" s="196" t="s">
        <v>22</v>
      </c>
      <c r="B354" s="197"/>
      <c r="C354" s="30">
        <f>C348+C349+C350+C351+C352+C353</f>
        <v>500</v>
      </c>
      <c r="D354" s="30">
        <f>D348+D349+D350+D351+D352+D353</f>
        <v>24.370000000000005</v>
      </c>
      <c r="E354" s="30">
        <f>E348+E349+E350+E351+E352+E353</f>
        <v>20.59</v>
      </c>
      <c r="F354" s="30">
        <f>F348+F349+F350+F351+F352+F353</f>
        <v>107.9</v>
      </c>
      <c r="G354" s="30">
        <f>G348+G349+G350+G351+G352+G353</f>
        <v>680.78</v>
      </c>
    </row>
    <row r="355" spans="1:7" s="4" customFormat="1" ht="19.5" customHeight="1" thickBot="1">
      <c r="A355" s="94"/>
      <c r="B355" s="82"/>
      <c r="C355" s="83"/>
      <c r="D355" s="95"/>
      <c r="E355" s="95"/>
      <c r="F355" s="95"/>
      <c r="G355" s="95"/>
    </row>
    <row r="356" spans="1:7" s="4" customFormat="1" ht="15.75" customHeight="1" thickBot="1">
      <c r="A356" s="198" t="s">
        <v>16</v>
      </c>
      <c r="B356" s="200" t="s">
        <v>9</v>
      </c>
      <c r="C356" s="202" t="s">
        <v>19</v>
      </c>
      <c r="D356" s="204" t="s">
        <v>17</v>
      </c>
      <c r="E356" s="205"/>
      <c r="F356" s="205"/>
      <c r="G356" s="206" t="s">
        <v>18</v>
      </c>
    </row>
    <row r="357" spans="1:7" s="4" customFormat="1" ht="30" customHeight="1" thickBot="1">
      <c r="A357" s="199"/>
      <c r="B357" s="201"/>
      <c r="C357" s="203"/>
      <c r="D357" s="37" t="s">
        <v>4</v>
      </c>
      <c r="E357" s="38" t="s">
        <v>5</v>
      </c>
      <c r="F357" s="39" t="s">
        <v>6</v>
      </c>
      <c r="G357" s="207"/>
    </row>
    <row r="358" spans="1:7" ht="15">
      <c r="A358" s="108" t="s">
        <v>173</v>
      </c>
      <c r="B358" s="128" t="s">
        <v>76</v>
      </c>
      <c r="C358" s="63">
        <v>60</v>
      </c>
      <c r="D358" s="164">
        <v>0.6</v>
      </c>
      <c r="E358" s="163">
        <v>2.7</v>
      </c>
      <c r="F358" s="164">
        <v>8.7</v>
      </c>
      <c r="G358" s="165">
        <v>60</v>
      </c>
    </row>
    <row r="359" spans="1:7" s="3" customFormat="1" ht="15">
      <c r="A359" s="109" t="s">
        <v>174</v>
      </c>
      <c r="B359" s="124" t="s">
        <v>67</v>
      </c>
      <c r="C359" s="28">
        <v>200</v>
      </c>
      <c r="D359" s="28">
        <v>6.32</v>
      </c>
      <c r="E359" s="28">
        <v>3.44</v>
      </c>
      <c r="F359" s="28">
        <v>25.2</v>
      </c>
      <c r="G359" s="28">
        <v>159.2</v>
      </c>
    </row>
    <row r="360" spans="1:7" s="3" customFormat="1" ht="15">
      <c r="A360" s="26">
        <v>233</v>
      </c>
      <c r="B360" s="135" t="s">
        <v>73</v>
      </c>
      <c r="C360" s="28" t="s">
        <v>21</v>
      </c>
      <c r="D360" s="28">
        <v>9.97</v>
      </c>
      <c r="E360" s="28">
        <v>11.9</v>
      </c>
      <c r="F360" s="28">
        <v>8.87</v>
      </c>
      <c r="G360" s="28">
        <v>182.53</v>
      </c>
    </row>
    <row r="361" spans="1:7" s="4" customFormat="1" ht="15.75">
      <c r="A361" s="109" t="s">
        <v>175</v>
      </c>
      <c r="B361" s="124" t="s">
        <v>112</v>
      </c>
      <c r="C361" s="28" t="s">
        <v>20</v>
      </c>
      <c r="D361" s="28">
        <v>8.66</v>
      </c>
      <c r="E361" s="28">
        <v>5.66</v>
      </c>
      <c r="F361" s="28">
        <v>37.83</v>
      </c>
      <c r="G361" s="28">
        <v>240</v>
      </c>
    </row>
    <row r="362" spans="1:7" s="4" customFormat="1" ht="15.75">
      <c r="A362" s="131" t="s">
        <v>155</v>
      </c>
      <c r="B362" s="126" t="s">
        <v>83</v>
      </c>
      <c r="C362" s="119">
        <v>200</v>
      </c>
      <c r="D362" s="119">
        <v>0.9</v>
      </c>
      <c r="E362" s="119">
        <v>0.05</v>
      </c>
      <c r="F362" s="119">
        <v>20.6</v>
      </c>
      <c r="G362" s="119">
        <v>89</v>
      </c>
    </row>
    <row r="363" spans="1:7" s="4" customFormat="1" ht="30">
      <c r="A363" s="118">
        <v>1.04</v>
      </c>
      <c r="B363" s="138" t="s">
        <v>97</v>
      </c>
      <c r="C363" s="119">
        <v>40</v>
      </c>
      <c r="D363" s="119">
        <v>3.2</v>
      </c>
      <c r="E363" s="119">
        <v>0.4</v>
      </c>
      <c r="F363" s="119">
        <v>22</v>
      </c>
      <c r="G363" s="119">
        <v>104</v>
      </c>
    </row>
    <row r="364" spans="1:7" s="3" customFormat="1" ht="15.75" thickBot="1">
      <c r="A364" s="110" t="s">
        <v>117</v>
      </c>
      <c r="B364" s="125" t="s">
        <v>69</v>
      </c>
      <c r="C364" s="29">
        <v>40</v>
      </c>
      <c r="D364" s="29">
        <v>3.2</v>
      </c>
      <c r="E364" s="29">
        <v>0.4</v>
      </c>
      <c r="F364" s="29">
        <v>18.4</v>
      </c>
      <c r="G364" s="29">
        <v>88</v>
      </c>
    </row>
    <row r="365" spans="1:7" s="3" customFormat="1" ht="16.5" thickBot="1">
      <c r="A365" s="196" t="s">
        <v>23</v>
      </c>
      <c r="B365" s="197"/>
      <c r="C365" s="30">
        <f>C358+C359+60+30+150+5+C362+C363+C364</f>
        <v>785</v>
      </c>
      <c r="D365" s="31">
        <f>D358+D359+D360+D361+D362+D363+D364</f>
        <v>32.85</v>
      </c>
      <c r="E365" s="31">
        <f>E358+E359+E360+E361+E362+E363+E364</f>
        <v>24.549999999999997</v>
      </c>
      <c r="F365" s="31">
        <f>F358+F359+F360+F361+F362+F363+F364</f>
        <v>141.6</v>
      </c>
      <c r="G365" s="31">
        <f>G358+G359+G360+G361+G362+G363+G364</f>
        <v>922.73</v>
      </c>
    </row>
    <row r="366" spans="1:7" s="4" customFormat="1" ht="16.5" thickBot="1">
      <c r="A366" s="196" t="s">
        <v>36</v>
      </c>
      <c r="B366" s="197"/>
      <c r="C366" s="30">
        <f>C365+C354</f>
        <v>1285</v>
      </c>
      <c r="D366" s="30">
        <f>D354+D365</f>
        <v>57.220000000000006</v>
      </c>
      <c r="E366" s="30">
        <f>E354+E365</f>
        <v>45.14</v>
      </c>
      <c r="F366" s="30">
        <f>F354+F365</f>
        <v>249.5</v>
      </c>
      <c r="G366" s="30">
        <f>G354+G365</f>
        <v>1603.51</v>
      </c>
    </row>
    <row r="367" spans="1:7" s="4" customFormat="1" ht="76.5" customHeight="1">
      <c r="A367" s="222" t="s">
        <v>35</v>
      </c>
      <c r="B367" s="222"/>
      <c r="C367" s="222"/>
      <c r="D367" s="222"/>
      <c r="E367" s="222"/>
      <c r="F367" s="222"/>
      <c r="G367" s="222"/>
    </row>
    <row r="368" spans="1:7" s="4" customFormat="1" ht="21">
      <c r="A368" s="157"/>
      <c r="B368" s="212" t="s">
        <v>119</v>
      </c>
      <c r="C368" s="212"/>
      <c r="D368" s="212"/>
      <c r="E368" s="212"/>
      <c r="F368" s="212"/>
      <c r="G368" s="212"/>
    </row>
    <row r="369" spans="1:7" s="4" customFormat="1" ht="15.75">
      <c r="A369" s="157"/>
      <c r="B369" s="195" t="s">
        <v>156</v>
      </c>
      <c r="C369" s="42"/>
      <c r="D369" s="42"/>
      <c r="E369" s="42"/>
      <c r="F369" s="42"/>
      <c r="G369" s="42"/>
    </row>
    <row r="370" spans="1:7" s="4" customFormat="1" ht="21">
      <c r="A370" s="208" t="s">
        <v>147</v>
      </c>
      <c r="B370" s="208"/>
      <c r="C370" s="208"/>
      <c r="D370" s="208"/>
      <c r="E370" s="208"/>
      <c r="F370" s="208"/>
      <c r="G370" s="208"/>
    </row>
    <row r="371" spans="1:7" s="4" customFormat="1" ht="21.75" thickBot="1">
      <c r="A371" s="152"/>
      <c r="B371" s="148"/>
      <c r="C371" s="148"/>
      <c r="D371" s="148"/>
      <c r="E371" s="148"/>
      <c r="F371" s="148"/>
      <c r="G371" s="148"/>
    </row>
    <row r="372" spans="1:7" s="4" customFormat="1" ht="16.5" thickBot="1">
      <c r="A372" s="223" t="s">
        <v>16</v>
      </c>
      <c r="B372" s="218" t="s">
        <v>0</v>
      </c>
      <c r="C372" s="202" t="s">
        <v>19</v>
      </c>
      <c r="D372" s="204" t="s">
        <v>17</v>
      </c>
      <c r="E372" s="220"/>
      <c r="F372" s="221"/>
      <c r="G372" s="231" t="s">
        <v>18</v>
      </c>
    </row>
    <row r="373" spans="1:7" s="4" customFormat="1" ht="30.75" thickBot="1">
      <c r="A373" s="224"/>
      <c r="B373" s="219"/>
      <c r="C373" s="203"/>
      <c r="D373" s="37" t="s">
        <v>4</v>
      </c>
      <c r="E373" s="38" t="s">
        <v>5</v>
      </c>
      <c r="F373" s="39" t="s">
        <v>6</v>
      </c>
      <c r="G373" s="232"/>
    </row>
    <row r="374" spans="1:7" s="4" customFormat="1" ht="15.75">
      <c r="A374" s="23">
        <v>1.3</v>
      </c>
      <c r="B374" s="138" t="s">
        <v>15</v>
      </c>
      <c r="C374" s="25">
        <v>200</v>
      </c>
      <c r="D374" s="25">
        <v>19.33</v>
      </c>
      <c r="E374" s="25">
        <v>4.6</v>
      </c>
      <c r="F374" s="25">
        <v>37.78</v>
      </c>
      <c r="G374" s="25">
        <v>264.82</v>
      </c>
    </row>
    <row r="375" spans="1:7" s="4" customFormat="1" ht="30">
      <c r="A375" s="118">
        <v>1.04</v>
      </c>
      <c r="B375" s="138" t="s">
        <v>97</v>
      </c>
      <c r="C375" s="119">
        <v>45</v>
      </c>
      <c r="D375" s="119">
        <v>3.37</v>
      </c>
      <c r="E375" s="119">
        <v>0.45</v>
      </c>
      <c r="F375" s="119">
        <v>21.6</v>
      </c>
      <c r="G375" s="119">
        <v>103.95</v>
      </c>
    </row>
    <row r="376" spans="1:7" s="4" customFormat="1" ht="15.75">
      <c r="A376" s="26">
        <v>282</v>
      </c>
      <c r="B376" s="138" t="s">
        <v>10</v>
      </c>
      <c r="C376" s="130">
        <v>200</v>
      </c>
      <c r="D376" s="130">
        <v>0.1</v>
      </c>
      <c r="E376" s="130">
        <v>0</v>
      </c>
      <c r="F376" s="130">
        <v>9.1</v>
      </c>
      <c r="G376" s="130">
        <v>35</v>
      </c>
    </row>
    <row r="377" spans="1:7" s="4" customFormat="1" ht="16.5" thickBot="1">
      <c r="A377" s="105" t="s">
        <v>54</v>
      </c>
      <c r="B377" s="138" t="s">
        <v>38</v>
      </c>
      <c r="C377" s="29">
        <v>10</v>
      </c>
      <c r="D377" s="29">
        <v>0.1</v>
      </c>
      <c r="E377" s="29">
        <v>8.3</v>
      </c>
      <c r="F377" s="29">
        <v>0.1</v>
      </c>
      <c r="G377" s="29">
        <v>75</v>
      </c>
    </row>
    <row r="378" spans="1:7" s="4" customFormat="1" ht="16.5" thickBot="1">
      <c r="A378" s="105" t="s">
        <v>172</v>
      </c>
      <c r="B378" s="192" t="s">
        <v>131</v>
      </c>
      <c r="C378" s="29">
        <v>20</v>
      </c>
      <c r="D378" s="119"/>
      <c r="E378" s="119"/>
      <c r="F378" s="119">
        <v>13</v>
      </c>
      <c r="G378" s="119">
        <v>52</v>
      </c>
    </row>
    <row r="379" spans="1:7" s="4" customFormat="1" ht="16.5" thickBot="1">
      <c r="A379" s="105" t="s">
        <v>176</v>
      </c>
      <c r="B379" s="144" t="s">
        <v>135</v>
      </c>
      <c r="C379" s="29">
        <v>75</v>
      </c>
      <c r="D379" s="130">
        <v>4.93</v>
      </c>
      <c r="E379" s="130">
        <v>3.25</v>
      </c>
      <c r="F379" s="130">
        <v>6.8</v>
      </c>
      <c r="G379" s="130">
        <v>118.7</v>
      </c>
    </row>
    <row r="380" spans="1:7" s="4" customFormat="1" ht="16.5" thickBot="1">
      <c r="A380" s="196" t="s">
        <v>22</v>
      </c>
      <c r="B380" s="197"/>
      <c r="C380" s="30">
        <f>C374+C375+C376+C377+C378+C379</f>
        <v>550</v>
      </c>
      <c r="D380" s="30">
        <f>D374+D375+D376+D377+D378+D379</f>
        <v>27.830000000000002</v>
      </c>
      <c r="E380" s="30">
        <f>E374+E375+E376+E377+E378+E379</f>
        <v>16.6</v>
      </c>
      <c r="F380" s="30">
        <f>F374+F375+F376+F377+F378+F379</f>
        <v>88.38</v>
      </c>
      <c r="G380" s="30">
        <f>G374+G375+G376+G377+G378+G379</f>
        <v>649.47</v>
      </c>
    </row>
    <row r="381" spans="1:7" s="4" customFormat="1" ht="15.75">
      <c r="A381" s="32"/>
      <c r="B381" s="33"/>
      <c r="C381" s="34"/>
      <c r="D381" s="35"/>
      <c r="E381" s="35"/>
      <c r="F381" s="35"/>
      <c r="G381" s="35"/>
    </row>
    <row r="382" spans="1:7" s="4" customFormat="1" ht="21">
      <c r="A382" s="210" t="s">
        <v>148</v>
      </c>
      <c r="B382" s="211"/>
      <c r="C382" s="211"/>
      <c r="D382" s="211"/>
      <c r="E382" s="211"/>
      <c r="F382" s="211"/>
      <c r="G382" s="211"/>
    </row>
    <row r="383" spans="1:7" s="4" customFormat="1" ht="21.75" thickBot="1">
      <c r="A383" s="152"/>
      <c r="B383" s="153"/>
      <c r="C383" s="153"/>
      <c r="D383" s="153"/>
      <c r="E383" s="153"/>
      <c r="F383" s="153"/>
      <c r="G383" s="153"/>
    </row>
    <row r="384" spans="1:7" s="4" customFormat="1" ht="16.5" thickBot="1">
      <c r="A384" s="198" t="s">
        <v>16</v>
      </c>
      <c r="B384" s="200" t="s">
        <v>0</v>
      </c>
      <c r="C384" s="202" t="s">
        <v>19</v>
      </c>
      <c r="D384" s="204" t="s">
        <v>17</v>
      </c>
      <c r="E384" s="205"/>
      <c r="F384" s="205"/>
      <c r="G384" s="206" t="s">
        <v>18</v>
      </c>
    </row>
    <row r="385" spans="1:7" s="4" customFormat="1" ht="30.75" thickBot="1">
      <c r="A385" s="199"/>
      <c r="B385" s="201"/>
      <c r="C385" s="203"/>
      <c r="D385" s="37" t="s">
        <v>4</v>
      </c>
      <c r="E385" s="38" t="s">
        <v>5</v>
      </c>
      <c r="F385" s="39" t="s">
        <v>6</v>
      </c>
      <c r="G385" s="207"/>
    </row>
    <row r="386" spans="1:7" s="4" customFormat="1" ht="15.75">
      <c r="A386" s="23">
        <v>1.3</v>
      </c>
      <c r="B386" s="138" t="s">
        <v>15</v>
      </c>
      <c r="C386" s="25">
        <v>200</v>
      </c>
      <c r="D386" s="25">
        <v>19.33</v>
      </c>
      <c r="E386" s="25">
        <v>4.6</v>
      </c>
      <c r="F386" s="25">
        <v>37.78</v>
      </c>
      <c r="G386" s="25">
        <v>264.82</v>
      </c>
    </row>
    <row r="387" spans="1:7" s="4" customFormat="1" ht="30">
      <c r="A387" s="118">
        <v>1.04</v>
      </c>
      <c r="B387" s="138" t="s">
        <v>97</v>
      </c>
      <c r="C387" s="119">
        <v>45</v>
      </c>
      <c r="D387" s="119">
        <v>3.37</v>
      </c>
      <c r="E387" s="119">
        <v>0.45</v>
      </c>
      <c r="F387" s="119">
        <v>21.6</v>
      </c>
      <c r="G387" s="119">
        <v>103.95</v>
      </c>
    </row>
    <row r="388" spans="1:7" s="4" customFormat="1" ht="15.75">
      <c r="A388" s="26">
        <v>282</v>
      </c>
      <c r="B388" s="138" t="s">
        <v>10</v>
      </c>
      <c r="C388" s="130">
        <v>200</v>
      </c>
      <c r="D388" s="130">
        <v>0.1</v>
      </c>
      <c r="E388" s="130">
        <v>0</v>
      </c>
      <c r="F388" s="130">
        <v>9.1</v>
      </c>
      <c r="G388" s="130">
        <v>35</v>
      </c>
    </row>
    <row r="389" spans="1:7" s="4" customFormat="1" ht="16.5" thickBot="1">
      <c r="A389" s="105" t="s">
        <v>54</v>
      </c>
      <c r="B389" s="138" t="s">
        <v>38</v>
      </c>
      <c r="C389" s="29">
        <v>10</v>
      </c>
      <c r="D389" s="29">
        <v>0.1</v>
      </c>
      <c r="E389" s="29">
        <v>8.3</v>
      </c>
      <c r="F389" s="29">
        <v>0.1</v>
      </c>
      <c r="G389" s="29">
        <v>75</v>
      </c>
    </row>
    <row r="390" spans="1:7" s="4" customFormat="1" ht="16.5" thickBot="1">
      <c r="A390" s="105" t="s">
        <v>172</v>
      </c>
      <c r="B390" s="192" t="s">
        <v>131</v>
      </c>
      <c r="C390" s="29">
        <v>20</v>
      </c>
      <c r="D390" s="119"/>
      <c r="E390" s="119"/>
      <c r="F390" s="119">
        <v>13</v>
      </c>
      <c r="G390" s="119">
        <v>26</v>
      </c>
    </row>
    <row r="391" spans="1:7" s="4" customFormat="1" ht="16.5" thickBot="1">
      <c r="A391" s="105" t="s">
        <v>176</v>
      </c>
      <c r="B391" s="144" t="s">
        <v>135</v>
      </c>
      <c r="C391" s="29">
        <v>75</v>
      </c>
      <c r="D391" s="130">
        <v>4.93</v>
      </c>
      <c r="E391" s="130">
        <v>3.25</v>
      </c>
      <c r="F391" s="130">
        <v>6.8</v>
      </c>
      <c r="G391" s="130">
        <v>118.7</v>
      </c>
    </row>
    <row r="392" spans="1:7" s="4" customFormat="1" ht="16.5" thickBot="1">
      <c r="A392" s="196" t="s">
        <v>22</v>
      </c>
      <c r="B392" s="197"/>
      <c r="C392" s="30">
        <f>C386+C387+C388+C389+C390+C391</f>
        <v>550</v>
      </c>
      <c r="D392" s="30">
        <f>D386+D387+D388+D389+D390+D391</f>
        <v>27.830000000000002</v>
      </c>
      <c r="E392" s="30">
        <f>E386+E387+E388+E389+E390+E391</f>
        <v>16.6</v>
      </c>
      <c r="F392" s="30">
        <f>F386+F387+F388+F389+F390+F391</f>
        <v>88.38</v>
      </c>
      <c r="G392" s="30">
        <f>G386+G387+G388+G389+G390+G391</f>
        <v>623.47</v>
      </c>
    </row>
    <row r="393" spans="1:7" s="4" customFormat="1" ht="16.5" thickBot="1">
      <c r="A393" s="94"/>
      <c r="B393" s="82"/>
      <c r="C393" s="83"/>
      <c r="D393" s="95"/>
      <c r="E393" s="95"/>
      <c r="F393" s="95"/>
      <c r="G393" s="95"/>
    </row>
    <row r="394" spans="1:7" s="4" customFormat="1" ht="16.5" thickBot="1">
      <c r="A394" s="198" t="s">
        <v>16</v>
      </c>
      <c r="B394" s="200" t="s">
        <v>9</v>
      </c>
      <c r="C394" s="202" t="s">
        <v>19</v>
      </c>
      <c r="D394" s="204" t="s">
        <v>17</v>
      </c>
      <c r="E394" s="205"/>
      <c r="F394" s="205"/>
      <c r="G394" s="206" t="s">
        <v>18</v>
      </c>
    </row>
    <row r="395" spans="1:7" s="4" customFormat="1" ht="30.75" thickBot="1">
      <c r="A395" s="199"/>
      <c r="B395" s="201"/>
      <c r="C395" s="203"/>
      <c r="D395" s="37" t="s">
        <v>4</v>
      </c>
      <c r="E395" s="38" t="s">
        <v>5</v>
      </c>
      <c r="F395" s="39" t="s">
        <v>6</v>
      </c>
      <c r="G395" s="207"/>
    </row>
    <row r="396" spans="1:7" s="4" customFormat="1" ht="15.75">
      <c r="A396" s="108" t="s">
        <v>173</v>
      </c>
      <c r="B396" s="136" t="s">
        <v>76</v>
      </c>
      <c r="C396" s="134">
        <v>100</v>
      </c>
      <c r="D396" s="164">
        <v>1</v>
      </c>
      <c r="E396" s="163">
        <v>4.5</v>
      </c>
      <c r="F396" s="164">
        <v>14.5</v>
      </c>
      <c r="G396" s="165">
        <v>100</v>
      </c>
    </row>
    <row r="397" spans="1:7" s="4" customFormat="1" ht="15.75">
      <c r="A397" s="109" t="s">
        <v>174</v>
      </c>
      <c r="B397" s="143" t="s">
        <v>67</v>
      </c>
      <c r="C397" s="130">
        <v>250</v>
      </c>
      <c r="D397" s="130">
        <v>7.9</v>
      </c>
      <c r="E397" s="130">
        <v>4.3</v>
      </c>
      <c r="F397" s="130">
        <v>31.5</v>
      </c>
      <c r="G397" s="130">
        <v>199</v>
      </c>
    </row>
    <row r="398" spans="1:7" s="4" customFormat="1" ht="15.75">
      <c r="A398" s="26">
        <v>233</v>
      </c>
      <c r="B398" s="143" t="s">
        <v>73</v>
      </c>
      <c r="C398" s="130" t="s">
        <v>21</v>
      </c>
      <c r="D398" s="130">
        <v>9.97</v>
      </c>
      <c r="E398" s="130">
        <v>11.9</v>
      </c>
      <c r="F398" s="130">
        <v>8.87</v>
      </c>
      <c r="G398" s="130">
        <v>182.53</v>
      </c>
    </row>
    <row r="399" spans="1:7" s="4" customFormat="1" ht="15.75">
      <c r="A399" s="109" t="s">
        <v>175</v>
      </c>
      <c r="B399" s="143" t="s">
        <v>112</v>
      </c>
      <c r="C399" s="130" t="s">
        <v>130</v>
      </c>
      <c r="D399" s="130">
        <v>10.4</v>
      </c>
      <c r="E399" s="130">
        <v>6.7</v>
      </c>
      <c r="F399" s="130">
        <v>45.4</v>
      </c>
      <c r="G399" s="130">
        <v>288</v>
      </c>
    </row>
    <row r="400" spans="1:7" s="4" customFormat="1" ht="15.75">
      <c r="A400" s="131" t="s">
        <v>155</v>
      </c>
      <c r="B400" s="145" t="s">
        <v>83</v>
      </c>
      <c r="C400" s="119">
        <v>200</v>
      </c>
      <c r="D400" s="119">
        <v>0.9</v>
      </c>
      <c r="E400" s="119">
        <v>0.05</v>
      </c>
      <c r="F400" s="119">
        <v>20.6</v>
      </c>
      <c r="G400" s="119">
        <v>89</v>
      </c>
    </row>
    <row r="401" spans="1:7" s="4" customFormat="1" ht="30">
      <c r="A401" s="118">
        <v>1.04</v>
      </c>
      <c r="B401" s="138" t="s">
        <v>97</v>
      </c>
      <c r="C401" s="119">
        <v>40</v>
      </c>
      <c r="D401" s="119">
        <v>3.2</v>
      </c>
      <c r="E401" s="119">
        <v>0.4</v>
      </c>
      <c r="F401" s="119">
        <v>22</v>
      </c>
      <c r="G401" s="119">
        <v>104</v>
      </c>
    </row>
    <row r="402" spans="1:7" s="4" customFormat="1" ht="16.5" thickBot="1">
      <c r="A402" s="110" t="s">
        <v>117</v>
      </c>
      <c r="B402" s="144" t="s">
        <v>69</v>
      </c>
      <c r="C402" s="29">
        <v>40</v>
      </c>
      <c r="D402" s="29">
        <v>3.2</v>
      </c>
      <c r="E402" s="29">
        <v>0.4</v>
      </c>
      <c r="F402" s="29">
        <v>18.4</v>
      </c>
      <c r="G402" s="29">
        <v>88</v>
      </c>
    </row>
    <row r="403" spans="1:7" s="4" customFormat="1" ht="16.5" thickBot="1">
      <c r="A403" s="196" t="s">
        <v>23</v>
      </c>
      <c r="B403" s="197"/>
      <c r="C403" s="30">
        <f>C396+C397+60+30+180+5+C400+C401+C402</f>
        <v>905</v>
      </c>
      <c r="D403" s="30">
        <f>D396+D397+D398+D399+D400+D401+D402</f>
        <v>36.57000000000001</v>
      </c>
      <c r="E403" s="30">
        <f>E396+E397+E398+E399+E400+E401+E402</f>
        <v>28.25</v>
      </c>
      <c r="F403" s="30">
        <f>F396+F397+F398+F399+F400+F401+F402</f>
        <v>161.27</v>
      </c>
      <c r="G403" s="30">
        <f>G396+G397+G398+G399+G400+G401+G402</f>
        <v>1050.53</v>
      </c>
    </row>
    <row r="404" spans="1:7" s="4" customFormat="1" ht="16.5" thickBot="1">
      <c r="A404" s="196" t="s">
        <v>36</v>
      </c>
      <c r="B404" s="197"/>
      <c r="C404" s="30">
        <f>C403+C392</f>
        <v>1455</v>
      </c>
      <c r="D404" s="30">
        <f>D392+D403</f>
        <v>64.4</v>
      </c>
      <c r="E404" s="30">
        <f>E392+E403</f>
        <v>44.85</v>
      </c>
      <c r="F404" s="30">
        <f>F392+F403</f>
        <v>249.65</v>
      </c>
      <c r="G404" s="30">
        <f>G392+G403</f>
        <v>1674</v>
      </c>
    </row>
    <row r="405" spans="1:7" s="4" customFormat="1" ht="15.75">
      <c r="A405" s="157"/>
      <c r="B405" s="102"/>
      <c r="C405" s="42"/>
      <c r="D405" s="42"/>
      <c r="E405" s="42"/>
      <c r="F405" s="42"/>
      <c r="G405" s="42"/>
    </row>
    <row r="406" spans="1:7" s="4" customFormat="1" ht="19.5" customHeight="1">
      <c r="A406" s="208" t="s">
        <v>125</v>
      </c>
      <c r="B406" s="208"/>
      <c r="C406" s="208"/>
      <c r="D406" s="208"/>
      <c r="E406" s="208"/>
      <c r="F406" s="208"/>
      <c r="G406" s="208"/>
    </row>
    <row r="407" spans="1:7" ht="19.5" customHeight="1" thickBot="1">
      <c r="A407" s="51"/>
      <c r="B407" s="33"/>
      <c r="C407" s="54"/>
      <c r="D407" s="54"/>
      <c r="E407" s="54"/>
      <c r="F407" s="54"/>
      <c r="G407" s="66"/>
    </row>
    <row r="408" spans="1:7" ht="15.75" customHeight="1" thickBot="1">
      <c r="A408" s="198" t="s">
        <v>16</v>
      </c>
      <c r="B408" s="200" t="s">
        <v>12</v>
      </c>
      <c r="C408" s="202" t="s">
        <v>19</v>
      </c>
      <c r="D408" s="204" t="s">
        <v>17</v>
      </c>
      <c r="E408" s="205"/>
      <c r="F408" s="205"/>
      <c r="G408" s="206" t="s">
        <v>18</v>
      </c>
    </row>
    <row r="409" spans="1:7" ht="30" customHeight="1" thickBot="1">
      <c r="A409" s="199"/>
      <c r="B409" s="201"/>
      <c r="C409" s="203"/>
      <c r="D409" s="37" t="s">
        <v>4</v>
      </c>
      <c r="E409" s="38" t="s">
        <v>5</v>
      </c>
      <c r="F409" s="39" t="s">
        <v>6</v>
      </c>
      <c r="G409" s="207"/>
    </row>
    <row r="410" spans="1:7" s="3" customFormat="1" ht="15">
      <c r="A410" s="109" t="s">
        <v>174</v>
      </c>
      <c r="B410" s="143" t="s">
        <v>67</v>
      </c>
      <c r="C410" s="28">
        <v>250</v>
      </c>
      <c r="D410" s="28">
        <v>7.9</v>
      </c>
      <c r="E410" s="28">
        <v>4.3</v>
      </c>
      <c r="F410" s="28">
        <v>31.5</v>
      </c>
      <c r="G410" s="28">
        <v>199</v>
      </c>
    </row>
    <row r="411" spans="1:7" s="3" customFormat="1" ht="15">
      <c r="A411" s="107" t="s">
        <v>177</v>
      </c>
      <c r="B411" s="143" t="s">
        <v>136</v>
      </c>
      <c r="C411" s="28">
        <v>100</v>
      </c>
      <c r="D411" s="115">
        <v>9.42</v>
      </c>
      <c r="E411" s="28">
        <v>11.42</v>
      </c>
      <c r="F411" s="115">
        <v>26.85</v>
      </c>
      <c r="G411" s="28">
        <v>250</v>
      </c>
    </row>
    <row r="412" spans="1:7" s="4" customFormat="1" ht="15.75">
      <c r="A412" s="109" t="s">
        <v>54</v>
      </c>
      <c r="B412" s="143" t="s">
        <v>89</v>
      </c>
      <c r="C412" s="103">
        <v>200</v>
      </c>
      <c r="D412" s="103"/>
      <c r="E412" s="103"/>
      <c r="F412" s="103">
        <v>23.4</v>
      </c>
      <c r="G412" s="103">
        <v>94</v>
      </c>
    </row>
    <row r="413" spans="1:7" s="3" customFormat="1" ht="30.75" thickBot="1">
      <c r="A413" s="118">
        <v>1.04</v>
      </c>
      <c r="B413" s="138" t="s">
        <v>97</v>
      </c>
      <c r="C413" s="104">
        <v>45</v>
      </c>
      <c r="D413" s="104">
        <v>3.37</v>
      </c>
      <c r="E413" s="104">
        <v>0.45</v>
      </c>
      <c r="F413" s="104">
        <v>21.6</v>
      </c>
      <c r="G413" s="104">
        <v>103.95</v>
      </c>
    </row>
    <row r="414" spans="1:7" s="4" customFormat="1" ht="16.5" thickBot="1">
      <c r="A414" s="196" t="s">
        <v>24</v>
      </c>
      <c r="B414" s="197"/>
      <c r="C414" s="30">
        <f>C413+C412+250+8+C411</f>
        <v>603</v>
      </c>
      <c r="D414" s="30">
        <f>D413+D412+D410+D411</f>
        <v>20.689999999999998</v>
      </c>
      <c r="E414" s="30">
        <f>E413+E412+E410+E411</f>
        <v>16.17</v>
      </c>
      <c r="F414" s="30">
        <f>F413+F412+F410+F411</f>
        <v>103.35</v>
      </c>
      <c r="G414" s="30">
        <f>G413+G412+G410+G411</f>
        <v>646.95</v>
      </c>
    </row>
  </sheetData>
  <sheetProtection/>
  <mergeCells count="266">
    <mergeCell ref="D394:F394"/>
    <mergeCell ref="G394:G395"/>
    <mergeCell ref="A199:G199"/>
    <mergeCell ref="B200:G200"/>
    <mergeCell ref="A282:G282"/>
    <mergeCell ref="B283:G283"/>
    <mergeCell ref="A367:G367"/>
    <mergeCell ref="B368:G368"/>
    <mergeCell ref="A285:G285"/>
    <mergeCell ref="A315:B315"/>
    <mergeCell ref="B384:B385"/>
    <mergeCell ref="C384:C385"/>
    <mergeCell ref="D384:F384"/>
    <mergeCell ref="G384:G385"/>
    <mergeCell ref="A403:B403"/>
    <mergeCell ref="A404:B404"/>
    <mergeCell ref="A392:B392"/>
    <mergeCell ref="A394:A395"/>
    <mergeCell ref="B394:B395"/>
    <mergeCell ref="C394:C395"/>
    <mergeCell ref="A372:A373"/>
    <mergeCell ref="B372:B373"/>
    <mergeCell ref="C372:C373"/>
    <mergeCell ref="D372:F372"/>
    <mergeCell ref="G372:G373"/>
    <mergeCell ref="A370:G370"/>
    <mergeCell ref="G307:G308"/>
    <mergeCell ref="A314:B314"/>
    <mergeCell ref="B346:B347"/>
    <mergeCell ref="A342:B342"/>
    <mergeCell ref="G334:G335"/>
    <mergeCell ref="D319:F319"/>
    <mergeCell ref="A317:G317"/>
    <mergeCell ref="A307:A308"/>
    <mergeCell ref="A305:B305"/>
    <mergeCell ref="G356:G357"/>
    <mergeCell ref="A344:G344"/>
    <mergeCell ref="C346:C347"/>
    <mergeCell ref="D346:F346"/>
    <mergeCell ref="G346:G347"/>
    <mergeCell ref="A346:A347"/>
    <mergeCell ref="B307:B308"/>
    <mergeCell ref="C307:C308"/>
    <mergeCell ref="D307:F307"/>
    <mergeCell ref="G226:G227"/>
    <mergeCell ref="A234:B234"/>
    <mergeCell ref="A235:B235"/>
    <mergeCell ref="A287:A288"/>
    <mergeCell ref="B287:B288"/>
    <mergeCell ref="C287:C288"/>
    <mergeCell ref="D287:F287"/>
    <mergeCell ref="G287:G288"/>
    <mergeCell ref="A246:B246"/>
    <mergeCell ref="A260:B260"/>
    <mergeCell ref="A224:B224"/>
    <mergeCell ref="A226:A227"/>
    <mergeCell ref="B226:B227"/>
    <mergeCell ref="C226:C227"/>
    <mergeCell ref="D226:F226"/>
    <mergeCell ref="A380:B380"/>
    <mergeCell ref="B356:B357"/>
    <mergeCell ref="C356:C357"/>
    <mergeCell ref="D356:F356"/>
    <mergeCell ref="A329:G329"/>
    <mergeCell ref="A214:G214"/>
    <mergeCell ref="A216:A217"/>
    <mergeCell ref="B216:B217"/>
    <mergeCell ref="C216:C217"/>
    <mergeCell ref="D216:F216"/>
    <mergeCell ref="G216:G217"/>
    <mergeCell ref="A149:B149"/>
    <mergeCell ref="A150:B150"/>
    <mergeCell ref="A204:A205"/>
    <mergeCell ref="B204:B205"/>
    <mergeCell ref="C204:C205"/>
    <mergeCell ref="D204:F204"/>
    <mergeCell ref="A202:G202"/>
    <mergeCell ref="A164:G164"/>
    <mergeCell ref="A167:G167"/>
    <mergeCell ref="B165:G165"/>
    <mergeCell ref="A139:B139"/>
    <mergeCell ref="A141:A142"/>
    <mergeCell ref="B141:B142"/>
    <mergeCell ref="C141:C142"/>
    <mergeCell ref="D141:F141"/>
    <mergeCell ref="G141:G142"/>
    <mergeCell ref="A104:B104"/>
    <mergeCell ref="A130:G130"/>
    <mergeCell ref="A132:A133"/>
    <mergeCell ref="B132:B133"/>
    <mergeCell ref="C132:C133"/>
    <mergeCell ref="D132:F132"/>
    <mergeCell ref="G132:G133"/>
    <mergeCell ref="A116:G116"/>
    <mergeCell ref="B117:G117"/>
    <mergeCell ref="A106:A107"/>
    <mergeCell ref="G60:G61"/>
    <mergeCell ref="A69:B69"/>
    <mergeCell ref="A70:B70"/>
    <mergeCell ref="A72:G72"/>
    <mergeCell ref="A119:G119"/>
    <mergeCell ref="A121:A122"/>
    <mergeCell ref="B121:B122"/>
    <mergeCell ref="C121:C122"/>
    <mergeCell ref="D121:F121"/>
    <mergeCell ref="G121:G122"/>
    <mergeCell ref="G40:G41"/>
    <mergeCell ref="A47:B47"/>
    <mergeCell ref="A38:G38"/>
    <mergeCell ref="A49:G49"/>
    <mergeCell ref="A51:A52"/>
    <mergeCell ref="B51:B52"/>
    <mergeCell ref="C51:C52"/>
    <mergeCell ref="D51:F51"/>
    <mergeCell ref="G51:G52"/>
    <mergeCell ref="A40:A41"/>
    <mergeCell ref="L248:M248"/>
    <mergeCell ref="A264:A265"/>
    <mergeCell ref="A82:G82"/>
    <mergeCell ref="D87:F87"/>
    <mergeCell ref="G87:G88"/>
    <mergeCell ref="A93:B93"/>
    <mergeCell ref="A95:G95"/>
    <mergeCell ref="A128:B128"/>
    <mergeCell ref="B87:B88"/>
    <mergeCell ref="C189:C190"/>
    <mergeCell ref="C6:C7"/>
    <mergeCell ref="D6:F6"/>
    <mergeCell ref="G6:G7"/>
    <mergeCell ref="D106:F106"/>
    <mergeCell ref="G24:G25"/>
    <mergeCell ref="G74:G75"/>
    <mergeCell ref="C97:C98"/>
    <mergeCell ref="D97:F97"/>
    <mergeCell ref="G97:G98"/>
    <mergeCell ref="C87:C88"/>
    <mergeCell ref="A12:B12"/>
    <mergeCell ref="B249:G249"/>
    <mergeCell ref="A87:A88"/>
    <mergeCell ref="A414:B414"/>
    <mergeCell ref="A14:G14"/>
    <mergeCell ref="A16:A17"/>
    <mergeCell ref="A354:B354"/>
    <mergeCell ref="A356:A357"/>
    <mergeCell ref="B106:B107"/>
    <mergeCell ref="C106:C107"/>
    <mergeCell ref="A1:G1"/>
    <mergeCell ref="B2:G2"/>
    <mergeCell ref="A4:G4"/>
    <mergeCell ref="A6:A7"/>
    <mergeCell ref="B6:B7"/>
    <mergeCell ref="A408:A409"/>
    <mergeCell ref="B408:B409"/>
    <mergeCell ref="C408:C409"/>
    <mergeCell ref="G408:G409"/>
    <mergeCell ref="A365:B365"/>
    <mergeCell ref="A366:B366"/>
    <mergeCell ref="A406:G406"/>
    <mergeCell ref="D408:F408"/>
    <mergeCell ref="A382:G382"/>
    <mergeCell ref="A384:A385"/>
    <mergeCell ref="B16:B17"/>
    <mergeCell ref="C16:C17"/>
    <mergeCell ref="D16:F16"/>
    <mergeCell ref="G16:G17"/>
    <mergeCell ref="A22:B22"/>
    <mergeCell ref="A24:A25"/>
    <mergeCell ref="B24:B25"/>
    <mergeCell ref="C24:C25"/>
    <mergeCell ref="D24:F24"/>
    <mergeCell ref="C74:C75"/>
    <mergeCell ref="D74:F74"/>
    <mergeCell ref="C40:C41"/>
    <mergeCell ref="D40:F40"/>
    <mergeCell ref="A58:B58"/>
    <mergeCell ref="A60:A61"/>
    <mergeCell ref="B60:B61"/>
    <mergeCell ref="C60:C61"/>
    <mergeCell ref="D60:F60"/>
    <mergeCell ref="A97:A98"/>
    <mergeCell ref="B97:B98"/>
    <mergeCell ref="A33:B33"/>
    <mergeCell ref="A34:B34"/>
    <mergeCell ref="A74:A75"/>
    <mergeCell ref="B74:B75"/>
    <mergeCell ref="B83:G83"/>
    <mergeCell ref="A85:G85"/>
    <mergeCell ref="A35:G35"/>
    <mergeCell ref="B36:G36"/>
    <mergeCell ref="B169:B170"/>
    <mergeCell ref="C169:C170"/>
    <mergeCell ref="D169:F169"/>
    <mergeCell ref="G169:G170"/>
    <mergeCell ref="B40:B41"/>
    <mergeCell ref="B154:B155"/>
    <mergeCell ref="C154:C155"/>
    <mergeCell ref="D154:F154"/>
    <mergeCell ref="G154:G155"/>
    <mergeCell ref="A80:B80"/>
    <mergeCell ref="A187:B187"/>
    <mergeCell ref="G106:G107"/>
    <mergeCell ref="A114:B114"/>
    <mergeCell ref="A115:B115"/>
    <mergeCell ref="A152:G152"/>
    <mergeCell ref="A176:B176"/>
    <mergeCell ref="A154:A155"/>
    <mergeCell ref="A178:G178"/>
    <mergeCell ref="A160:B160"/>
    <mergeCell ref="A169:A170"/>
    <mergeCell ref="A212:B212"/>
    <mergeCell ref="A180:A181"/>
    <mergeCell ref="B180:B181"/>
    <mergeCell ref="C180:C181"/>
    <mergeCell ref="D180:F180"/>
    <mergeCell ref="G180:G181"/>
    <mergeCell ref="A189:A190"/>
    <mergeCell ref="B189:B190"/>
    <mergeCell ref="D189:F189"/>
    <mergeCell ref="G189:G190"/>
    <mergeCell ref="A262:G262"/>
    <mergeCell ref="A197:B197"/>
    <mergeCell ref="A198:B198"/>
    <mergeCell ref="A237:G237"/>
    <mergeCell ref="A239:A240"/>
    <mergeCell ref="B239:B240"/>
    <mergeCell ref="C239:C240"/>
    <mergeCell ref="D239:F239"/>
    <mergeCell ref="G239:G240"/>
    <mergeCell ref="G204:G205"/>
    <mergeCell ref="A248:G248"/>
    <mergeCell ref="A251:G251"/>
    <mergeCell ref="A253:A254"/>
    <mergeCell ref="B253:B254"/>
    <mergeCell ref="C253:C254"/>
    <mergeCell ref="D253:F253"/>
    <mergeCell ref="G253:G254"/>
    <mergeCell ref="B264:B265"/>
    <mergeCell ref="C264:C265"/>
    <mergeCell ref="D264:F264"/>
    <mergeCell ref="G264:G265"/>
    <mergeCell ref="A271:B271"/>
    <mergeCell ref="A273:A274"/>
    <mergeCell ref="B273:B274"/>
    <mergeCell ref="C273:C274"/>
    <mergeCell ref="D273:F273"/>
    <mergeCell ref="G273:G274"/>
    <mergeCell ref="A280:B280"/>
    <mergeCell ref="A281:B281"/>
    <mergeCell ref="A319:A320"/>
    <mergeCell ref="B319:B320"/>
    <mergeCell ref="C319:C320"/>
    <mergeCell ref="A334:A335"/>
    <mergeCell ref="B334:B335"/>
    <mergeCell ref="C334:C335"/>
    <mergeCell ref="B330:G330"/>
    <mergeCell ref="D334:F334"/>
    <mergeCell ref="A294:B294"/>
    <mergeCell ref="A296:G296"/>
    <mergeCell ref="G319:G320"/>
    <mergeCell ref="A325:B325"/>
    <mergeCell ref="A332:G332"/>
    <mergeCell ref="A298:A299"/>
    <mergeCell ref="B298:B299"/>
    <mergeCell ref="C298:C299"/>
    <mergeCell ref="D298:F298"/>
    <mergeCell ref="G298:G299"/>
  </mergeCells>
  <printOptions/>
  <pageMargins left="0.7" right="0.7" top="0.75" bottom="0.75" header="0.3" footer="0.3"/>
  <pageSetup horizontalDpi="600" verticalDpi="600" orientation="portrait" paperSize="9" scale="76" r:id="rId1"/>
  <headerFooter>
    <oddHeader>&amp;LУТВЕРЖДАЮ:
____________ИП Верещагин А.А.
"___"____________2021 г.&amp;C&amp;"-,полужирный"&amp;18МЕНЮ
&amp;RСОГЛАСОВАНО:
_____________Директор</oddHeader>
    <oddFooter>&amp;CШеф-повар____________/________________/</oddFooter>
  </headerFooter>
  <rowBreaks count="9" manualBreakCount="9">
    <brk id="34" max="255" man="1"/>
    <brk id="81" max="255" man="1"/>
    <brk id="115" max="255" man="1"/>
    <brk id="163" max="255" man="1"/>
    <brk id="198" max="255" man="1"/>
    <brk id="247" max="255" man="1"/>
    <brk id="281" max="255" man="1"/>
    <brk id="328" max="255" man="1"/>
    <brk id="36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2021-09-07T05:10:28Z</dcterms:modified>
  <cp:category/>
  <cp:version/>
  <cp:contentType/>
  <cp:contentStatus/>
</cp:coreProperties>
</file>